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35" i="1"/>
  <c r="D78"/>
  <c r="E72"/>
  <c r="E63"/>
  <c r="E59"/>
  <c r="E54"/>
  <c r="E47"/>
  <c r="E17"/>
  <c r="E26"/>
  <c r="D26"/>
  <c r="D35"/>
  <c r="E25" l="1"/>
  <c r="E21" s="1"/>
  <c r="F73"/>
  <c r="F74"/>
  <c r="F69"/>
  <c r="F64"/>
  <c r="F61"/>
  <c r="F60"/>
  <c r="F58"/>
  <c r="F57"/>
  <c r="F56"/>
  <c r="F55"/>
  <c r="F52"/>
  <c r="F51"/>
  <c r="F50"/>
  <c r="F49"/>
  <c r="F46"/>
  <c r="F45"/>
  <c r="F53"/>
  <c r="F75"/>
  <c r="F39"/>
  <c r="F37"/>
  <c r="F36"/>
  <c r="F32"/>
  <c r="F31"/>
  <c r="F27"/>
  <c r="F26"/>
  <c r="F19"/>
  <c r="F18"/>
  <c r="F10"/>
  <c r="F9"/>
  <c r="F5"/>
  <c r="F13"/>
  <c r="F3"/>
  <c r="F2"/>
  <c r="D72"/>
  <c r="D63"/>
  <c r="D59"/>
  <c r="D54"/>
  <c r="D47"/>
  <c r="D44"/>
  <c r="D40"/>
  <c r="F35"/>
  <c r="D17"/>
  <c r="D7"/>
  <c r="D4"/>
  <c r="F63"/>
  <c r="E7"/>
  <c r="E14" s="1"/>
  <c r="F47" l="1"/>
  <c r="F7"/>
  <c r="F59"/>
  <c r="D14"/>
  <c r="D43"/>
  <c r="D25"/>
  <c r="D21" s="1"/>
  <c r="D77" s="1"/>
  <c r="E4"/>
  <c r="F25" l="1"/>
  <c r="F4"/>
  <c r="F54"/>
  <c r="F14" l="1"/>
  <c r="E40"/>
  <c r="E44"/>
  <c r="E43" s="1"/>
  <c r="E77" s="1"/>
  <c r="G32" s="1"/>
  <c r="E22"/>
  <c r="F72"/>
  <c r="F17"/>
  <c r="E78" l="1"/>
  <c r="G38"/>
  <c r="F43"/>
  <c r="F44"/>
  <c r="F21"/>
  <c r="G11" l="1"/>
  <c r="G13"/>
  <c r="G10"/>
  <c r="G8"/>
  <c r="G5"/>
  <c r="G3"/>
  <c r="G9"/>
  <c r="G4"/>
  <c r="G2"/>
  <c r="G7"/>
  <c r="G52" l="1"/>
  <c r="F77"/>
  <c r="G36"/>
  <c r="G30"/>
  <c r="G28"/>
  <c r="G31"/>
  <c r="G29"/>
  <c r="G14"/>
  <c r="G73"/>
  <c r="G65"/>
  <c r="G61"/>
  <c r="G58"/>
  <c r="G56"/>
  <c r="G53"/>
  <c r="G50"/>
  <c r="G47"/>
  <c r="G45"/>
  <c r="G41"/>
  <c r="G39"/>
  <c r="G37"/>
  <c r="G26"/>
  <c r="G24"/>
  <c r="G22"/>
  <c r="G18"/>
  <c r="G72"/>
  <c r="G59"/>
  <c r="G43"/>
  <c r="G21"/>
  <c r="G74"/>
  <c r="G69"/>
  <c r="G64"/>
  <c r="G60"/>
  <c r="G57"/>
  <c r="G55"/>
  <c r="G51"/>
  <c r="G49"/>
  <c r="G46"/>
  <c r="G44"/>
  <c r="G40"/>
  <c r="G35"/>
  <c r="G33"/>
  <c r="G27"/>
  <c r="G25"/>
  <c r="G23"/>
  <c r="G19"/>
  <c r="G75"/>
  <c r="G63"/>
  <c r="G54"/>
  <c r="G17"/>
  <c r="G77" l="1"/>
</calcChain>
</file>

<file path=xl/sharedStrings.xml><?xml version="1.0" encoding="utf-8"?>
<sst xmlns="http://schemas.openxmlformats.org/spreadsheetml/2006/main" count="167" uniqueCount="125">
  <si>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</si>
  <si>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</si>
  <si>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</si>
  <si>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</si>
  <si>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</si>
  <si>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</si>
  <si>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</si>
  <si>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</si>
  <si>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</si>
  <si>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</si>
  <si>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</si>
  <si>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</si>
  <si>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</si>
  <si>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</si>
  <si>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</si>
  <si>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</si>
  <si>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</si>
  <si>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</si>
  <si>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</si>
  <si>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</si>
  <si>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</si>
  <si>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</si>
  <si>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</si>
  <si>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</si>
  <si>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</si>
  <si>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</si>
  <si>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</si>
  <si>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</si>
  <si>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</si>
  <si>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</si>
  <si>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Potpore manifestacijama (suorganizacija s drugim subjektima te donacije drugima za manifestacije)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</si>
  <si>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</si>
  <si>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</si>
  <si>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</si>
  <si>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</si>
  <si>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</si>
  <si>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</si>
  <si>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</si>
  <si>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</si>
  <si>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</si>
  <si>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</si>
  <si>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</si>
  <si>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</si>
  <si>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</si>
  <si>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</si>
  <si>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</si>
  <si>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</si>
  <si>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</si>
  <si>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</si>
  <si>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</si>
  <si>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</si>
  <si>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</si>
  <si>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</si>
  <si>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</si>
  <si>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</si>
  <si>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</si>
  <si>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</si>
  <si>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</si>
  <si>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</si>
  <si>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</si>
  <si>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</si>
  <si>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</si>
  <si>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</si>
  <si>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</si>
  <si>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</si>
  <si>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TRANSFER BORAVIŠNE PRISTOJBE OPĆINI/GRADU (30%)</t>
  </si>
  <si>
    <t>X.</t>
  </si>
  <si>
    <t>SVEUKUPNO RASHODI</t>
  </si>
  <si>
    <t>Smeđa signalizacija</t>
  </si>
  <si>
    <t xml:space="preserve">            -</t>
  </si>
  <si>
    <t>Transfer od TZ VSŽ</t>
  </si>
  <si>
    <t>Ministarstvo turizma</t>
  </si>
  <si>
    <t>Vinkovo u Vukovaru</t>
  </si>
  <si>
    <t>Prvosvibanjski izlet u Adici</t>
  </si>
  <si>
    <t>Međunarodni dan Dunava</t>
  </si>
  <si>
    <t>Živjeti s Dunavom</t>
  </si>
  <si>
    <t>Doček Nove godine na Trgu</t>
  </si>
  <si>
    <t>Ostale prezentacije</t>
  </si>
  <si>
    <t>Studijska putovanja novinara</t>
  </si>
  <si>
    <t xml:space="preserve">          -</t>
  </si>
  <si>
    <t>Prijevoz na vukovarsku adu</t>
  </si>
  <si>
    <t>1.2.</t>
  </si>
  <si>
    <t>2.1.1.</t>
  </si>
  <si>
    <t>2.1.2.</t>
  </si>
  <si>
    <t>2.1.3.</t>
  </si>
  <si>
    <t>2.1.5.</t>
  </si>
  <si>
    <t>2.3.1.</t>
  </si>
  <si>
    <t>Ostalo</t>
  </si>
  <si>
    <t>-</t>
  </si>
  <si>
    <t>Izbor najljepše okućnice (izloga)</t>
  </si>
  <si>
    <t>Prijenos prihoda prethodne godine (višak prihoda ako je ostvaren)</t>
  </si>
  <si>
    <t>2.3.2.</t>
  </si>
  <si>
    <t>TID regata</t>
  </si>
  <si>
    <t>Organizacija i upravljanje destinacijom i potpora razvoju DMO i DMK</t>
  </si>
  <si>
    <t>Projekti iz programa za nerazvijene</t>
  </si>
  <si>
    <t>Projekti financirani iz fonodova EU</t>
  </si>
  <si>
    <t>Poticanje i sudjelovanje u uređenju grada/općine/mjesta/ (osim izgradnje komunalne infrastrukture)</t>
  </si>
  <si>
    <t xml:space="preserve">Koordinacija subjekata koji su neposredno ili posredno uključeni u turistički promet </t>
  </si>
  <si>
    <t>STRUKTURA %</t>
  </si>
  <si>
    <t>Etno sajam</t>
  </si>
  <si>
    <t>Božićni sajam</t>
  </si>
  <si>
    <t xml:space="preserve">Od transfera HTZ – a </t>
  </si>
  <si>
    <t>Prihodi od kamata</t>
  </si>
  <si>
    <t>POKRIVANJE MANJKA IZ PRETHODNE GODINE (ukoliko je isti ostvaren)</t>
  </si>
  <si>
    <t xml:space="preserve">Brošure i ostali tiskani materijali </t>
  </si>
  <si>
    <t>Jasna Babić, dipl. oec.</t>
  </si>
  <si>
    <t xml:space="preserve">        Direktor TU:</t>
  </si>
  <si>
    <t>2.1.6.</t>
  </si>
  <si>
    <t>2.1.7.</t>
  </si>
  <si>
    <t xml:space="preserve">Sportske manifestacije </t>
  </si>
  <si>
    <t>Biciklijada Vukovar na pedali</t>
  </si>
  <si>
    <t>2.2.1.</t>
  </si>
  <si>
    <t xml:space="preserve">PLAN 2014 </t>
  </si>
  <si>
    <t>INDEX</t>
  </si>
  <si>
    <t>OSTVARENO U 2014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</si>
  <si>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</si>
  <si>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Opće oglašavanje (oglašavanje u tisku, TV oglašavanje, radio)</t>
  </si>
  <si>
    <t>Info table (city panoi)</t>
  </si>
  <si>
    <t>Ostali nespomenuti prihodi (povrat od HZZO-a, kotizacije za sudjelovanje na sajmovima)</t>
  </si>
  <si>
    <t>STANJE RAČUNA NA DAN 31.12.2013./2014.</t>
  </si>
  <si>
    <t>90,591,98</t>
  </si>
  <si>
    <t>RAZLIKA</t>
  </si>
  <si>
    <t>Jedinstveni turistički informacijski sustav (program za prijavu i odjavu gostiju, Arhinet i dr.)</t>
  </si>
  <si>
    <t>2.3.3.</t>
  </si>
  <si>
    <t>Podjela ribe za Badnjak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</si>
</sst>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4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vertical="top"/>
    </xf>
    <xf numFmtId="0" fontId="3" fillId="0" borderId="0" xfId="0" applyFont="1" applyAlignme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4" fontId="4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 indent="2"/>
    </xf>
    <xf numFmtId="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 indent="1"/>
    </xf>
    <xf numFmtId="2" fontId="4" fillId="0" borderId="1" xfId="0" applyNumberFormat="1" applyFont="1" applyBorder="1" applyAlignment="1">
      <alignment horizontal="right"/>
    </xf>
    <xf numFmtId="4" fontId="7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4"/>
  <sheetViews>
    <sheetView tabSelected="1" workbookViewId="0">
      <selection activeCell="K17" sqref="K17"/>
    </sheetView>
  </sheetViews>
  <sheetFormatPr defaultRowHeight="12.75"/>
  <cols>
    <col min="1" max="1" width="6.5703125" style="2" customWidth="1"/>
    <col min="2" max="2" width="5.7109375" style="4" customWidth="1"/>
    <col min="3" max="3" width="54.85546875" style="3" customWidth="1"/>
    <col min="4" max="4" width="15.140625" style="3" customWidth="1"/>
    <col min="5" max="5" width="14.42578125" style="5" customWidth="1"/>
    <col min="6" max="6" width="13.7109375" style="5" customWidth="1"/>
    <col min="7" max="7" width="13.5703125" style="2" customWidth="1"/>
    <col min="8" max="8" width="10.42578125" style="2" bestFit="1" customWidth="1"/>
    <col min="9" max="9" width="9.85546875" style="2" bestFit="1" customWidth="1"/>
    <col min="10" max="16384" width="9.140625" style="2"/>
  </cols>
  <sheetData>
    <row r="1" spans="2:11" s="1" customFormat="1" ht="31.5" customHeight="1">
      <c r="B1" s="13" t="s">
        <v>0</v>
      </c>
      <c r="C1" s="14" t="s">
        <v>1</v>
      </c>
      <c r="D1" s="13" t="s">
        <v>112</v>
      </c>
      <c r="E1" s="13" t="s">
        <v>114</v>
      </c>
      <c r="F1" s="13" t="s">
        <v>113</v>
      </c>
      <c r="G1" s="13" t="s">
        <v>98</v>
      </c>
    </row>
    <row r="2" spans="2:11">
      <c r="B2" s="15" t="s">
        <v>2</v>
      </c>
      <c r="C2" s="16" t="s">
        <v>3</v>
      </c>
      <c r="D2" s="44">
        <v>53000</v>
      </c>
      <c r="E2" s="44">
        <v>50672.01</v>
      </c>
      <c r="F2" s="44">
        <f>E2/D2*100</f>
        <v>95.607566037735864</v>
      </c>
      <c r="G2" s="44">
        <f>E2/E14*100</f>
        <v>6.2104777966025297</v>
      </c>
      <c r="H2" s="8"/>
    </row>
    <row r="3" spans="2:11">
      <c r="B3" s="15" t="s">
        <v>4</v>
      </c>
      <c r="C3" s="16" t="s">
        <v>5</v>
      </c>
      <c r="D3" s="44">
        <v>300000</v>
      </c>
      <c r="E3" s="44">
        <v>291540.17</v>
      </c>
      <c r="F3" s="44">
        <f t="shared" ref="F3:F4" si="0">E3/D3*100</f>
        <v>97.180056666666658</v>
      </c>
      <c r="G3" s="44">
        <f>E3/E14*100</f>
        <v>35.731832082499324</v>
      </c>
      <c r="H3" s="8"/>
    </row>
    <row r="4" spans="2:11">
      <c r="B4" s="15" t="s">
        <v>6</v>
      </c>
      <c r="C4" s="16" t="s">
        <v>7</v>
      </c>
      <c r="D4" s="44">
        <f>D5</f>
        <v>460000</v>
      </c>
      <c r="E4" s="44">
        <f>E5</f>
        <v>417350.54</v>
      </c>
      <c r="F4" s="44">
        <f t="shared" si="0"/>
        <v>90.728378260869562</v>
      </c>
      <c r="G4" s="44">
        <f>E4/E14*100</f>
        <v>51.151439662055552</v>
      </c>
      <c r="H4" s="8"/>
    </row>
    <row r="5" spans="2:11">
      <c r="B5" s="18" t="s">
        <v>8</v>
      </c>
      <c r="C5" s="19" t="s">
        <v>9</v>
      </c>
      <c r="D5" s="59">
        <v>460000</v>
      </c>
      <c r="E5" s="59">
        <v>417350.54</v>
      </c>
      <c r="F5" s="59">
        <f>E5/D5*100</f>
        <v>90.728378260869562</v>
      </c>
      <c r="G5" s="59">
        <f>E5/E14*100</f>
        <v>51.151439662055552</v>
      </c>
      <c r="H5" s="8"/>
    </row>
    <row r="6" spans="2:11">
      <c r="B6" s="18" t="s">
        <v>10</v>
      </c>
      <c r="C6" s="19" t="s">
        <v>11</v>
      </c>
      <c r="D6" s="57">
        <v>0</v>
      </c>
      <c r="E6" s="57">
        <v>0</v>
      </c>
      <c r="F6" s="57">
        <v>0</v>
      </c>
      <c r="G6" s="76" t="s">
        <v>69</v>
      </c>
    </row>
    <row r="7" spans="2:11">
      <c r="B7" s="15" t="s">
        <v>12</v>
      </c>
      <c r="C7" s="16" t="s">
        <v>13</v>
      </c>
      <c r="D7" s="44">
        <f>D8+D9+D10+D11</f>
        <v>20200</v>
      </c>
      <c r="E7" s="44">
        <f>E8+E9+E10+E11</f>
        <v>20187.55</v>
      </c>
      <c r="F7" s="44">
        <f>E7/D7*100</f>
        <v>99.938366336633649</v>
      </c>
      <c r="G7" s="44">
        <f>E7/E14*100</f>
        <v>2.4742324419892436</v>
      </c>
      <c r="H7" s="8"/>
    </row>
    <row r="8" spans="2:11">
      <c r="B8" s="18"/>
      <c r="C8" s="22" t="s">
        <v>70</v>
      </c>
      <c r="D8" s="57">
        <v>0</v>
      </c>
      <c r="E8" s="59">
        <v>0</v>
      </c>
      <c r="F8" s="59">
        <v>0</v>
      </c>
      <c r="G8" s="59">
        <f>E8/E14*100</f>
        <v>0</v>
      </c>
    </row>
    <row r="9" spans="2:11">
      <c r="B9" s="18"/>
      <c r="C9" s="22" t="s">
        <v>101</v>
      </c>
      <c r="D9" s="59">
        <v>20000</v>
      </c>
      <c r="E9" s="59">
        <v>20000</v>
      </c>
      <c r="F9" s="59">
        <f t="shared" ref="F9:F10" si="1">E9/D9*100</f>
        <v>100</v>
      </c>
      <c r="G9" s="59">
        <f>E9/E14*100</f>
        <v>2.4512458837147091</v>
      </c>
    </row>
    <row r="10" spans="2:11">
      <c r="B10" s="18"/>
      <c r="C10" s="22" t="s">
        <v>102</v>
      </c>
      <c r="D10" s="59">
        <v>200</v>
      </c>
      <c r="E10" s="59">
        <v>187.55</v>
      </c>
      <c r="F10" s="59">
        <f t="shared" si="1"/>
        <v>93.775000000000006</v>
      </c>
      <c r="G10" s="59">
        <f>E10/E14*100</f>
        <v>2.2986558274534687E-2</v>
      </c>
      <c r="H10" s="8"/>
    </row>
    <row r="11" spans="2:11">
      <c r="B11" s="18"/>
      <c r="C11" s="22" t="s">
        <v>71</v>
      </c>
      <c r="D11" s="57">
        <v>0</v>
      </c>
      <c r="E11" s="59">
        <v>0</v>
      </c>
      <c r="F11" s="59">
        <v>0</v>
      </c>
      <c r="G11" s="59">
        <f>E11/E14*100</f>
        <v>0</v>
      </c>
    </row>
    <row r="12" spans="2:11" ht="25.5">
      <c r="B12" s="23" t="s">
        <v>14</v>
      </c>
      <c r="C12" s="24" t="s">
        <v>90</v>
      </c>
      <c r="D12" s="25">
        <v>0</v>
      </c>
      <c r="E12" s="25">
        <v>0</v>
      </c>
      <c r="F12" s="44">
        <v>0</v>
      </c>
      <c r="G12" s="26" t="s">
        <v>88</v>
      </c>
      <c r="I12" s="6"/>
    </row>
    <row r="13" spans="2:11" ht="27.75" customHeight="1">
      <c r="B13" s="23" t="s">
        <v>15</v>
      </c>
      <c r="C13" s="27" t="s">
        <v>118</v>
      </c>
      <c r="D13" s="44">
        <v>37000</v>
      </c>
      <c r="E13" s="44">
        <v>36161.35</v>
      </c>
      <c r="F13" s="44">
        <f t="shared" ref="F13" si="2">E13/D13*100</f>
        <v>97.733378378378376</v>
      </c>
      <c r="G13" s="44">
        <f>E13/E14*100</f>
        <v>4.4320180168533447</v>
      </c>
      <c r="H13" s="8"/>
    </row>
    <row r="14" spans="2:11">
      <c r="B14" s="28"/>
      <c r="C14" s="29" t="s">
        <v>16</v>
      </c>
      <c r="D14" s="75">
        <f>D2+D3+D4+D7+D12+D13</f>
        <v>870200</v>
      </c>
      <c r="E14" s="75">
        <f>E2+E3+E4+E7+E13</f>
        <v>815911.62</v>
      </c>
      <c r="F14" s="75">
        <f>E14/D14*100</f>
        <v>93.761390484945977</v>
      </c>
      <c r="G14" s="75">
        <f>G2+G3+G4+G7+G13</f>
        <v>100</v>
      </c>
      <c r="H14" s="8"/>
    </row>
    <row r="15" spans="2:11">
      <c r="B15" s="30"/>
      <c r="C15" s="31"/>
      <c r="D15" s="31"/>
      <c r="E15" s="32"/>
      <c r="F15" s="32"/>
      <c r="G15" s="33"/>
      <c r="H15" s="8"/>
    </row>
    <row r="16" spans="2:11" s="3" customFormat="1" ht="28.5" customHeight="1">
      <c r="B16" s="13" t="s">
        <v>0</v>
      </c>
      <c r="C16" s="14" t="s">
        <v>17</v>
      </c>
      <c r="D16" s="14"/>
      <c r="E16" s="13"/>
      <c r="F16" s="13"/>
      <c r="G16" s="13"/>
      <c r="K16" s="9"/>
    </row>
    <row r="17" spans="2:10">
      <c r="B17" s="34" t="s">
        <v>18</v>
      </c>
      <c r="C17" s="35" t="s">
        <v>19</v>
      </c>
      <c r="D17" s="36">
        <f>D18+D19</f>
        <v>466500</v>
      </c>
      <c r="E17" s="36">
        <f>E18+E19</f>
        <v>467661.69</v>
      </c>
      <c r="F17" s="36">
        <f>E17/D17*100</f>
        <v>100.24902250803858</v>
      </c>
      <c r="G17" s="36">
        <f>E17/E77*100</f>
        <v>49.488037279005034</v>
      </c>
      <c r="H17" s="8"/>
    </row>
    <row r="18" spans="2:10">
      <c r="B18" s="37" t="s">
        <v>2</v>
      </c>
      <c r="C18" s="38" t="s">
        <v>20</v>
      </c>
      <c r="D18" s="39">
        <v>391500</v>
      </c>
      <c r="E18" s="39">
        <v>392797.44</v>
      </c>
      <c r="F18" s="20">
        <f t="shared" ref="F18:F19" si="3">E18/D18*100</f>
        <v>100.33140229885058</v>
      </c>
      <c r="G18" s="40">
        <f>E18/E77*100</f>
        <v>41.565889978753106</v>
      </c>
      <c r="H18" s="8"/>
    </row>
    <row r="19" spans="2:10">
      <c r="B19" s="37" t="s">
        <v>4</v>
      </c>
      <c r="C19" s="38" t="s">
        <v>21</v>
      </c>
      <c r="D19" s="39">
        <v>75000</v>
      </c>
      <c r="E19" s="39">
        <v>74864.25</v>
      </c>
      <c r="F19" s="20">
        <f t="shared" si="3"/>
        <v>99.819000000000003</v>
      </c>
      <c r="G19" s="40">
        <f>E19/E77*100</f>
        <v>7.9221473002519254</v>
      </c>
      <c r="H19" s="8"/>
    </row>
    <row r="20" spans="2:10">
      <c r="B20" s="37" t="s">
        <v>6</v>
      </c>
      <c r="C20" s="38" t="s">
        <v>22</v>
      </c>
      <c r="D20" s="41" t="s">
        <v>69</v>
      </c>
      <c r="E20" s="41" t="s">
        <v>69</v>
      </c>
      <c r="F20" s="41"/>
      <c r="G20" s="41" t="s">
        <v>88</v>
      </c>
    </row>
    <row r="21" spans="2:10">
      <c r="B21" s="34" t="s">
        <v>23</v>
      </c>
      <c r="C21" s="42" t="s">
        <v>24</v>
      </c>
      <c r="D21" s="36">
        <f>D22+D25+D40</f>
        <v>123681.90000000001</v>
      </c>
      <c r="E21" s="36">
        <f>E22+E25+E40</f>
        <v>133020.66</v>
      </c>
      <c r="F21" s="36">
        <f>E21/D21*100</f>
        <v>107.55062786066514</v>
      </c>
      <c r="G21" s="36">
        <f>E21/E77*100</f>
        <v>14.076268212086932</v>
      </c>
      <c r="H21" s="8"/>
    </row>
    <row r="22" spans="2:10" ht="25.5">
      <c r="B22" s="23" t="s">
        <v>2</v>
      </c>
      <c r="C22" s="43" t="s">
        <v>96</v>
      </c>
      <c r="D22" s="25">
        <v>0</v>
      </c>
      <c r="E22" s="44">
        <f>E23+E24</f>
        <v>0</v>
      </c>
      <c r="F22" s="44">
        <v>0</v>
      </c>
      <c r="G22" s="44">
        <f>E22/E77*100</f>
        <v>0</v>
      </c>
      <c r="H22" s="10"/>
      <c r="I22" s="6"/>
      <c r="J22" s="8"/>
    </row>
    <row r="23" spans="2:10">
      <c r="B23" s="45" t="s">
        <v>25</v>
      </c>
      <c r="C23" s="46" t="s">
        <v>26</v>
      </c>
      <c r="D23" s="21">
        <v>0</v>
      </c>
      <c r="E23" s="47">
        <v>0</v>
      </c>
      <c r="F23" s="47">
        <v>0</v>
      </c>
      <c r="G23" s="47">
        <f>E23/E77*100</f>
        <v>0</v>
      </c>
    </row>
    <row r="24" spans="2:10">
      <c r="B24" s="45" t="s">
        <v>81</v>
      </c>
      <c r="C24" s="46" t="s">
        <v>89</v>
      </c>
      <c r="D24" s="48">
        <v>0</v>
      </c>
      <c r="E24" s="47">
        <v>0</v>
      </c>
      <c r="F24" s="47">
        <v>0</v>
      </c>
      <c r="G24" s="47">
        <f>E24/E77*100</f>
        <v>0</v>
      </c>
      <c r="I24" s="6"/>
    </row>
    <row r="25" spans="2:10">
      <c r="B25" s="15" t="s">
        <v>4</v>
      </c>
      <c r="C25" s="49" t="s">
        <v>27</v>
      </c>
      <c r="D25" s="17">
        <f>D26+D33+D35+D39</f>
        <v>123681.90000000001</v>
      </c>
      <c r="E25" s="17">
        <f>E26+E33+E35+E39</f>
        <v>133020.66</v>
      </c>
      <c r="F25" s="17">
        <f t="shared" ref="F25" si="4">E25/D25*100</f>
        <v>107.55062786066514</v>
      </c>
      <c r="G25" s="17">
        <f>E25/E77*100</f>
        <v>14.076268212086932</v>
      </c>
      <c r="H25" s="8"/>
    </row>
    <row r="26" spans="2:10">
      <c r="B26" s="45" t="s">
        <v>37</v>
      </c>
      <c r="C26" s="46" t="s">
        <v>28</v>
      </c>
      <c r="D26" s="40">
        <f>D27+D28+D29+D31+D32</f>
        <v>90749.36</v>
      </c>
      <c r="E26" s="40">
        <f>E27+E28+E29+E30+E31+E32</f>
        <v>98353.35</v>
      </c>
      <c r="F26" s="39">
        <f t="shared" ref="F26:F27" si="5">E26/D26*100</f>
        <v>108.37911143395391</v>
      </c>
      <c r="G26" s="47">
        <f>E26/E77*100</f>
        <v>10.407767741922648</v>
      </c>
      <c r="H26" s="8"/>
      <c r="J26" s="6"/>
    </row>
    <row r="27" spans="2:10">
      <c r="B27" s="45" t="s">
        <v>82</v>
      </c>
      <c r="C27" s="50" t="s">
        <v>72</v>
      </c>
      <c r="D27" s="47">
        <v>11802.9</v>
      </c>
      <c r="E27" s="47">
        <v>11802.9</v>
      </c>
      <c r="F27" s="20">
        <f t="shared" si="5"/>
        <v>100</v>
      </c>
      <c r="G27" s="47">
        <f>E27/E77*100</f>
        <v>1.248984827472972</v>
      </c>
      <c r="H27" s="8"/>
    </row>
    <row r="28" spans="2:10">
      <c r="B28" s="45" t="s">
        <v>83</v>
      </c>
      <c r="C28" s="50" t="s">
        <v>73</v>
      </c>
      <c r="D28" s="21">
        <v>0</v>
      </c>
      <c r="E28" s="47">
        <v>0</v>
      </c>
      <c r="F28" s="20">
        <v>0</v>
      </c>
      <c r="G28" s="47">
        <f>E28/E77*100</f>
        <v>0</v>
      </c>
      <c r="H28" s="8"/>
    </row>
    <row r="29" spans="2:10">
      <c r="B29" s="45" t="s">
        <v>84</v>
      </c>
      <c r="C29" s="50" t="s">
        <v>75</v>
      </c>
      <c r="D29" s="21">
        <v>0</v>
      </c>
      <c r="E29" s="47">
        <v>0</v>
      </c>
      <c r="F29" s="20">
        <v>0</v>
      </c>
      <c r="G29" s="47">
        <f>E29/E77*100</f>
        <v>0</v>
      </c>
    </row>
    <row r="30" spans="2:10">
      <c r="B30" s="45" t="s">
        <v>85</v>
      </c>
      <c r="C30" s="50" t="s">
        <v>74</v>
      </c>
      <c r="D30" s="21">
        <v>0</v>
      </c>
      <c r="E30" s="47">
        <v>0</v>
      </c>
      <c r="F30" s="47">
        <v>0</v>
      </c>
      <c r="G30" s="47">
        <f>E30/E77*100</f>
        <v>0</v>
      </c>
    </row>
    <row r="31" spans="2:10">
      <c r="B31" s="45" t="s">
        <v>107</v>
      </c>
      <c r="C31" s="50" t="s">
        <v>99</v>
      </c>
      <c r="D31" s="47">
        <v>38946.46</v>
      </c>
      <c r="E31" s="47">
        <v>40973.870000000003</v>
      </c>
      <c r="F31" s="20">
        <f t="shared" ref="F31:F32" si="6">E31/D31*100</f>
        <v>105.2056335800481</v>
      </c>
      <c r="G31" s="47">
        <f>E31/E77*100</f>
        <v>4.3358616910123775</v>
      </c>
    </row>
    <row r="32" spans="2:10">
      <c r="B32" s="45" t="s">
        <v>108</v>
      </c>
      <c r="C32" s="50" t="s">
        <v>100</v>
      </c>
      <c r="D32" s="47">
        <v>40000</v>
      </c>
      <c r="E32" s="47">
        <v>45576.58</v>
      </c>
      <c r="F32" s="20">
        <f t="shared" si="6"/>
        <v>113.94145</v>
      </c>
      <c r="G32" s="47">
        <f>E32/E77*100</f>
        <v>4.8229212234372998</v>
      </c>
    </row>
    <row r="33" spans="2:11">
      <c r="B33" s="45" t="s">
        <v>39</v>
      </c>
      <c r="C33" s="46" t="s">
        <v>109</v>
      </c>
      <c r="D33" s="51">
        <v>0</v>
      </c>
      <c r="E33" s="40">
        <v>0</v>
      </c>
      <c r="F33" s="40">
        <v>0</v>
      </c>
      <c r="G33" s="47">
        <f>E33/E77*100</f>
        <v>0</v>
      </c>
      <c r="H33" s="8"/>
    </row>
    <row r="34" spans="2:11">
      <c r="B34" s="45" t="s">
        <v>111</v>
      </c>
      <c r="C34" s="46" t="s">
        <v>110</v>
      </c>
      <c r="D34" s="21">
        <v>0</v>
      </c>
      <c r="E34" s="47">
        <v>0</v>
      </c>
      <c r="F34" s="47">
        <v>0</v>
      </c>
      <c r="G34" s="47">
        <v>0</v>
      </c>
      <c r="H34" s="8"/>
    </row>
    <row r="35" spans="2:11">
      <c r="B35" s="45" t="s">
        <v>40</v>
      </c>
      <c r="C35" s="46" t="s">
        <v>29</v>
      </c>
      <c r="D35" s="40">
        <f>D36+D37</f>
        <v>25147.18</v>
      </c>
      <c r="E35" s="40">
        <f>E36+E37+E38</f>
        <v>26881.949999999997</v>
      </c>
      <c r="F35" s="39">
        <f t="shared" ref="F35" si="7">E35/D35*100</f>
        <v>106.89846734305794</v>
      </c>
      <c r="G35" s="47">
        <f>E35/E77*100</f>
        <v>2.8446523890643021</v>
      </c>
      <c r="H35" s="8"/>
    </row>
    <row r="36" spans="2:11">
      <c r="B36" s="45" t="s">
        <v>86</v>
      </c>
      <c r="C36" s="50" t="s">
        <v>92</v>
      </c>
      <c r="D36" s="47">
        <v>15147.18</v>
      </c>
      <c r="E36" s="47">
        <v>15147.18</v>
      </c>
      <c r="F36" s="20">
        <f t="shared" ref="F36:F39" si="8">E36/D36*100</f>
        <v>100</v>
      </c>
      <c r="G36" s="47">
        <f>E36/E77*100</f>
        <v>1.6028770894442934</v>
      </c>
      <c r="H36" s="8"/>
    </row>
    <row r="37" spans="2:11">
      <c r="B37" s="45" t="s">
        <v>91</v>
      </c>
      <c r="C37" s="50" t="s">
        <v>76</v>
      </c>
      <c r="D37" s="52">
        <v>10000</v>
      </c>
      <c r="E37" s="47">
        <v>4334.1899999999996</v>
      </c>
      <c r="F37" s="20">
        <f t="shared" si="8"/>
        <v>43.341899999999995</v>
      </c>
      <c r="G37" s="47">
        <f>E37/E77*100</f>
        <v>0.45864470167374788</v>
      </c>
    </row>
    <row r="38" spans="2:11">
      <c r="B38" s="45" t="s">
        <v>123</v>
      </c>
      <c r="C38" s="50" t="s">
        <v>124</v>
      </c>
      <c r="D38" s="52">
        <v>0</v>
      </c>
      <c r="E38" s="47">
        <v>7400.58</v>
      </c>
      <c r="F38" s="20" t="s">
        <v>88</v>
      </c>
      <c r="G38" s="47">
        <f>E38/E77*100</f>
        <v>0.78313059794626116</v>
      </c>
    </row>
    <row r="39" spans="2:11" ht="25.5">
      <c r="B39" s="53" t="s">
        <v>41</v>
      </c>
      <c r="C39" s="46" t="s">
        <v>30</v>
      </c>
      <c r="D39" s="61">
        <v>7785.36</v>
      </c>
      <c r="E39" s="61">
        <v>7785.36</v>
      </c>
      <c r="F39" s="62">
        <f t="shared" si="8"/>
        <v>100</v>
      </c>
      <c r="G39" s="58">
        <f>E39/E77*100</f>
        <v>0.82384808109998187</v>
      </c>
      <c r="H39" s="10"/>
    </row>
    <row r="40" spans="2:11" ht="25.5">
      <c r="B40" s="23" t="s">
        <v>6</v>
      </c>
      <c r="C40" s="24" t="s">
        <v>93</v>
      </c>
      <c r="D40" s="44">
        <f>D41</f>
        <v>0</v>
      </c>
      <c r="E40" s="44">
        <f>E41</f>
        <v>0</v>
      </c>
      <c r="F40" s="44">
        <v>100</v>
      </c>
      <c r="G40" s="44">
        <f>E40/E77*100</f>
        <v>0</v>
      </c>
      <c r="H40" s="10"/>
    </row>
    <row r="41" spans="2:11">
      <c r="B41" s="45" t="s">
        <v>8</v>
      </c>
      <c r="C41" s="54" t="s">
        <v>94</v>
      </c>
      <c r="D41" s="21">
        <v>0</v>
      </c>
      <c r="E41" s="47">
        <v>0</v>
      </c>
      <c r="F41" s="47">
        <v>100</v>
      </c>
      <c r="G41" s="47">
        <f>E41/E77*100</f>
        <v>0</v>
      </c>
    </row>
    <row r="42" spans="2:11">
      <c r="B42" s="45" t="s">
        <v>10</v>
      </c>
      <c r="C42" s="54" t="s">
        <v>95</v>
      </c>
      <c r="D42" s="47">
        <v>0</v>
      </c>
      <c r="E42" s="47">
        <v>0</v>
      </c>
      <c r="F42" s="47">
        <v>0</v>
      </c>
      <c r="G42" s="47">
        <v>0</v>
      </c>
    </row>
    <row r="43" spans="2:11">
      <c r="B43" s="34" t="s">
        <v>31</v>
      </c>
      <c r="C43" s="42" t="s">
        <v>32</v>
      </c>
      <c r="D43" s="73">
        <f>D44+D47+D53</f>
        <v>127466.67</v>
      </c>
      <c r="E43" s="69">
        <f>E44+E47+E53</f>
        <v>135097.21000000002</v>
      </c>
      <c r="F43" s="69">
        <f>E43/D43*100</f>
        <v>105.9863021447097</v>
      </c>
      <c r="G43" s="69">
        <f>E43/E77*100</f>
        <v>14.296009076068582</v>
      </c>
      <c r="H43" s="8"/>
    </row>
    <row r="44" spans="2:11">
      <c r="B44" s="15" t="s">
        <v>2</v>
      </c>
      <c r="C44" s="49" t="s">
        <v>33</v>
      </c>
      <c r="D44" s="44">
        <f>D45+D46</f>
        <v>9800</v>
      </c>
      <c r="E44" s="44">
        <f>E45+E46</f>
        <v>9629.16</v>
      </c>
      <c r="F44" s="44">
        <f t="shared" ref="F44:F46" si="9">E44/D44*100</f>
        <v>98.256734693877547</v>
      </c>
      <c r="G44" s="44">
        <f>E44/E77*100</f>
        <v>1.0189593016385501</v>
      </c>
      <c r="H44" s="8"/>
    </row>
    <row r="45" spans="2:11">
      <c r="B45" s="18" t="s">
        <v>25</v>
      </c>
      <c r="C45" s="54" t="s">
        <v>34</v>
      </c>
      <c r="D45" s="58">
        <v>1800</v>
      </c>
      <c r="E45" s="59">
        <v>1779.16</v>
      </c>
      <c r="F45" s="59">
        <f t="shared" si="9"/>
        <v>98.842222222222233</v>
      </c>
      <c r="G45" s="58">
        <f>E45/E77*100</f>
        <v>0.18827100506204514</v>
      </c>
    </row>
    <row r="46" spans="2:11">
      <c r="B46" s="18" t="s">
        <v>81</v>
      </c>
      <c r="C46" s="54" t="s">
        <v>35</v>
      </c>
      <c r="D46" s="58">
        <v>8000</v>
      </c>
      <c r="E46" s="59">
        <v>7850</v>
      </c>
      <c r="F46" s="59">
        <f t="shared" si="9"/>
        <v>98.125</v>
      </c>
      <c r="G46" s="58">
        <f>E46/E77*100</f>
        <v>0.83068829657650489</v>
      </c>
    </row>
    <row r="47" spans="2:11">
      <c r="B47" s="15" t="s">
        <v>4</v>
      </c>
      <c r="C47" s="49" t="s">
        <v>36</v>
      </c>
      <c r="D47" s="44">
        <f>D49+D50+D51+D52</f>
        <v>92666.67</v>
      </c>
      <c r="E47" s="44">
        <f>E49+E50+E51+E48+E52</f>
        <v>90805.55</v>
      </c>
      <c r="F47" s="44">
        <f t="shared" ref="F47" si="10">E47/D47*100</f>
        <v>97.99159719454687</v>
      </c>
      <c r="G47" s="44">
        <f>E47/E77*100</f>
        <v>9.6090582992602087</v>
      </c>
      <c r="H47" s="8"/>
    </row>
    <row r="48" spans="2:11">
      <c r="B48" s="55" t="s">
        <v>37</v>
      </c>
      <c r="C48" s="56" t="s">
        <v>38</v>
      </c>
      <c r="D48" s="57">
        <v>0</v>
      </c>
      <c r="E48" s="57">
        <v>0</v>
      </c>
      <c r="F48" s="57">
        <v>0</v>
      </c>
      <c r="G48" s="58">
        <v>0</v>
      </c>
      <c r="J48" s="6"/>
      <c r="K48" s="6"/>
    </row>
    <row r="49" spans="2:11">
      <c r="B49" s="18" t="s">
        <v>39</v>
      </c>
      <c r="C49" s="54" t="s">
        <v>116</v>
      </c>
      <c r="D49" s="58">
        <v>8791.67</v>
      </c>
      <c r="E49" s="59">
        <v>10832.05</v>
      </c>
      <c r="F49" s="59">
        <f t="shared" ref="F49:F52" si="11">E49/D49*100</f>
        <v>123.20810494479433</v>
      </c>
      <c r="G49" s="58">
        <f>E49/E77*100</f>
        <v>1.1462493201186661</v>
      </c>
      <c r="H49" s="8"/>
      <c r="J49" s="6"/>
    </row>
    <row r="50" spans="2:11">
      <c r="B50" s="18" t="s">
        <v>40</v>
      </c>
      <c r="C50" s="54" t="s">
        <v>104</v>
      </c>
      <c r="D50" s="58">
        <v>45000</v>
      </c>
      <c r="E50" s="59">
        <v>36080</v>
      </c>
      <c r="F50" s="59">
        <f t="shared" si="11"/>
        <v>80.177777777777777</v>
      </c>
      <c r="G50" s="58">
        <f>E50/E77*100</f>
        <v>3.817991559296853</v>
      </c>
      <c r="H50" s="8"/>
    </row>
    <row r="51" spans="2:11">
      <c r="B51" s="18" t="s">
        <v>41</v>
      </c>
      <c r="C51" s="54" t="s">
        <v>42</v>
      </c>
      <c r="D51" s="58">
        <v>20000</v>
      </c>
      <c r="E51" s="59">
        <v>21956</v>
      </c>
      <c r="F51" s="59">
        <f t="shared" si="11"/>
        <v>109.78000000000002</v>
      </c>
      <c r="G51" s="58">
        <f>E51/E77*100</f>
        <v>2.3233875464501579</v>
      </c>
      <c r="H51" s="8"/>
    </row>
    <row r="52" spans="2:11">
      <c r="B52" s="18" t="s">
        <v>43</v>
      </c>
      <c r="C52" s="54" t="s">
        <v>117</v>
      </c>
      <c r="D52" s="59">
        <v>18875</v>
      </c>
      <c r="E52" s="59">
        <v>21937.5</v>
      </c>
      <c r="F52" s="59">
        <f t="shared" si="11"/>
        <v>116.22516556291392</v>
      </c>
      <c r="G52" s="58">
        <f>E52/E77*100</f>
        <v>2.321429873394532</v>
      </c>
    </row>
    <row r="53" spans="2:11">
      <c r="B53" s="15" t="s">
        <v>6</v>
      </c>
      <c r="C53" s="49" t="s">
        <v>68</v>
      </c>
      <c r="D53" s="44">
        <v>25000</v>
      </c>
      <c r="E53" s="44">
        <v>34662.5</v>
      </c>
      <c r="F53" s="44">
        <f t="shared" ref="F53" si="12">E53/D53*100</f>
        <v>138.65</v>
      </c>
      <c r="G53" s="44">
        <f>E53/E77*100</f>
        <v>3.6679914751698219</v>
      </c>
      <c r="H53" s="8"/>
    </row>
    <row r="54" spans="2:11">
      <c r="B54" s="34" t="s">
        <v>44</v>
      </c>
      <c r="C54" s="42" t="s">
        <v>45</v>
      </c>
      <c r="D54" s="69">
        <f>D55+D56+D57+D58</f>
        <v>25819.86</v>
      </c>
      <c r="E54" s="69">
        <f>E55+E57+E58+E56</f>
        <v>26332.910000000003</v>
      </c>
      <c r="F54" s="69">
        <f>E54/D54*100</f>
        <v>101.98703633559593</v>
      </c>
      <c r="G54" s="69">
        <f>E54/E77*100</f>
        <v>2.7865528855799253</v>
      </c>
      <c r="H54" s="8"/>
    </row>
    <row r="55" spans="2:11" ht="25.5">
      <c r="B55" s="60" t="s">
        <v>2</v>
      </c>
      <c r="C55" s="38" t="s">
        <v>46</v>
      </c>
      <c r="D55" s="61">
        <v>10660.96</v>
      </c>
      <c r="E55" s="62">
        <v>10166.61</v>
      </c>
      <c r="F55" s="62">
        <f t="shared" ref="F55:F61" si="13">E55/D55*100</f>
        <v>95.362987948552487</v>
      </c>
      <c r="G55" s="61">
        <f>E55/E77*100</f>
        <v>1.0758323494086193</v>
      </c>
      <c r="H55" s="8"/>
    </row>
    <row r="56" spans="2:11">
      <c r="B56" s="37" t="s">
        <v>4</v>
      </c>
      <c r="C56" s="38" t="s">
        <v>47</v>
      </c>
      <c r="D56" s="61">
        <v>658.9</v>
      </c>
      <c r="E56" s="62">
        <v>658.9</v>
      </c>
      <c r="F56" s="62">
        <f t="shared" si="13"/>
        <v>100</v>
      </c>
      <c r="G56" s="61">
        <f>E56/E77*100</f>
        <v>6.9724906829841921E-2</v>
      </c>
      <c r="H56" s="8"/>
      <c r="K56" s="6"/>
    </row>
    <row r="57" spans="2:11">
      <c r="B57" s="37" t="s">
        <v>6</v>
      </c>
      <c r="C57" s="38" t="s">
        <v>77</v>
      </c>
      <c r="D57" s="61">
        <v>10000</v>
      </c>
      <c r="E57" s="62">
        <v>12447.4</v>
      </c>
      <c r="F57" s="62">
        <f t="shared" si="13"/>
        <v>124.47399999999999</v>
      </c>
      <c r="G57" s="61">
        <f>E57/E77*100</f>
        <v>1.3171859239243804</v>
      </c>
      <c r="H57" s="8"/>
    </row>
    <row r="58" spans="2:11">
      <c r="B58" s="37" t="s">
        <v>12</v>
      </c>
      <c r="C58" s="38" t="s">
        <v>78</v>
      </c>
      <c r="D58" s="61">
        <v>4500</v>
      </c>
      <c r="E58" s="62">
        <v>3060</v>
      </c>
      <c r="F58" s="62">
        <f t="shared" si="13"/>
        <v>68</v>
      </c>
      <c r="G58" s="61">
        <f>E58/E77*100</f>
        <v>0.32380970541708343</v>
      </c>
      <c r="H58" s="8"/>
    </row>
    <row r="59" spans="2:11">
      <c r="B59" s="34" t="s">
        <v>48</v>
      </c>
      <c r="C59" s="42" t="s">
        <v>49</v>
      </c>
      <c r="D59" s="69">
        <f>D60+D61</f>
        <v>14000</v>
      </c>
      <c r="E59" s="69">
        <f>E60+E61+E62</f>
        <v>15568.3</v>
      </c>
      <c r="F59" s="69">
        <f>E59/D59*100</f>
        <v>111.20214285714285</v>
      </c>
      <c r="G59" s="69">
        <f>E59/E77*100</f>
        <v>1.6474400774002549</v>
      </c>
      <c r="H59" s="8"/>
    </row>
    <row r="60" spans="2:11">
      <c r="B60" s="37" t="s">
        <v>2</v>
      </c>
      <c r="C60" s="38" t="s">
        <v>50</v>
      </c>
      <c r="D60" s="61">
        <v>2000</v>
      </c>
      <c r="E60" s="62">
        <v>2115</v>
      </c>
      <c r="F60" s="62">
        <f t="shared" si="13"/>
        <v>105.75000000000001</v>
      </c>
      <c r="G60" s="61">
        <f>E60/E77*100</f>
        <v>0.22380964933239592</v>
      </c>
      <c r="H60" s="8"/>
    </row>
    <row r="61" spans="2:11" ht="25.5" customHeight="1">
      <c r="B61" s="60" t="s">
        <v>4</v>
      </c>
      <c r="C61" s="38" t="s">
        <v>97</v>
      </c>
      <c r="D61" s="61">
        <v>12000</v>
      </c>
      <c r="E61" s="62">
        <v>13453.3</v>
      </c>
      <c r="F61" s="62">
        <f t="shared" si="13"/>
        <v>112.11083333333333</v>
      </c>
      <c r="G61" s="61">
        <f>E61/E77*100</f>
        <v>1.4236304280678589</v>
      </c>
      <c r="H61" s="8"/>
    </row>
    <row r="62" spans="2:11">
      <c r="B62" s="37" t="s">
        <v>51</v>
      </c>
      <c r="C62" s="38" t="s">
        <v>52</v>
      </c>
      <c r="D62" s="61">
        <v>0</v>
      </c>
      <c r="E62" s="61">
        <v>0</v>
      </c>
      <c r="F62" s="61">
        <v>0</v>
      </c>
      <c r="G62" s="61" t="s">
        <v>88</v>
      </c>
    </row>
    <row r="63" spans="2:11">
      <c r="B63" s="34" t="s">
        <v>53</v>
      </c>
      <c r="C63" s="42" t="s">
        <v>54</v>
      </c>
      <c r="D63" s="69">
        <f>D64+D69</f>
        <v>7200</v>
      </c>
      <c r="E63" s="69">
        <f>E64+E65+E68+E69+E66+E67</f>
        <v>4012.5</v>
      </c>
      <c r="F63" s="69">
        <f>E63/D63*100</f>
        <v>55.729166666666664</v>
      </c>
      <c r="G63" s="69">
        <f>E63/E77*100</f>
        <v>0.42460341274053831</v>
      </c>
      <c r="H63" s="8"/>
    </row>
    <row r="64" spans="2:11">
      <c r="B64" s="37" t="s">
        <v>2</v>
      </c>
      <c r="C64" s="38" t="s">
        <v>55</v>
      </c>
      <c r="D64" s="61">
        <v>6000</v>
      </c>
      <c r="E64" s="62">
        <v>2812.5</v>
      </c>
      <c r="F64" s="62">
        <f t="shared" ref="F64" si="14">E64/D64*100</f>
        <v>46.875</v>
      </c>
      <c r="G64" s="61">
        <f>E64/E77*100</f>
        <v>0.29761921453776052</v>
      </c>
      <c r="H64" s="8"/>
    </row>
    <row r="65" spans="2:9">
      <c r="B65" s="37" t="s">
        <v>4</v>
      </c>
      <c r="C65" s="38" t="s">
        <v>56</v>
      </c>
      <c r="D65" s="63">
        <v>0</v>
      </c>
      <c r="E65" s="62">
        <v>0</v>
      </c>
      <c r="F65" s="62">
        <v>0</v>
      </c>
      <c r="G65" s="61">
        <f>E65/E77*100</f>
        <v>0</v>
      </c>
      <c r="H65" s="8"/>
    </row>
    <row r="66" spans="2:9">
      <c r="B66" s="37" t="s">
        <v>6</v>
      </c>
      <c r="C66" s="38" t="s">
        <v>57</v>
      </c>
      <c r="D66" s="62">
        <v>0</v>
      </c>
      <c r="E66" s="62">
        <v>0</v>
      </c>
      <c r="F66" s="62">
        <v>0</v>
      </c>
      <c r="G66" s="61">
        <v>0</v>
      </c>
    </row>
    <row r="67" spans="2:9">
      <c r="B67" s="37" t="s">
        <v>12</v>
      </c>
      <c r="C67" s="38" t="s">
        <v>58</v>
      </c>
      <c r="D67" s="63">
        <v>0</v>
      </c>
      <c r="E67" s="63">
        <v>0</v>
      </c>
      <c r="F67" s="63">
        <v>0</v>
      </c>
      <c r="G67" s="63">
        <v>0</v>
      </c>
    </row>
    <row r="68" spans="2:9">
      <c r="B68" s="37" t="s">
        <v>14</v>
      </c>
      <c r="C68" s="38" t="s">
        <v>59</v>
      </c>
      <c r="D68" s="63">
        <v>0</v>
      </c>
      <c r="E68" s="62">
        <v>0</v>
      </c>
      <c r="F68" s="62">
        <v>0</v>
      </c>
      <c r="G68" s="61">
        <v>0</v>
      </c>
    </row>
    <row r="69" spans="2:9" ht="25.5">
      <c r="B69" s="60" t="s">
        <v>15</v>
      </c>
      <c r="C69" s="38" t="s">
        <v>122</v>
      </c>
      <c r="D69" s="62">
        <v>1200</v>
      </c>
      <c r="E69" s="62">
        <v>1200</v>
      </c>
      <c r="F69" s="62">
        <f t="shared" ref="F69" si="15">E69/D69*100</f>
        <v>100</v>
      </c>
      <c r="G69" s="61">
        <f>E69/E77*100</f>
        <v>0.12698419820277781</v>
      </c>
      <c r="H69" s="8"/>
    </row>
    <row r="70" spans="2:9">
      <c r="B70" s="34" t="s">
        <v>60</v>
      </c>
      <c r="C70" s="42" t="s">
        <v>61</v>
      </c>
      <c r="D70" s="64">
        <v>0</v>
      </c>
      <c r="E70" s="64">
        <v>0</v>
      </c>
      <c r="F70" s="64">
        <v>0</v>
      </c>
      <c r="G70" s="65" t="s">
        <v>88</v>
      </c>
    </row>
    <row r="71" spans="2:9" ht="25.5">
      <c r="B71" s="60" t="s">
        <v>2</v>
      </c>
      <c r="C71" s="38" t="s">
        <v>62</v>
      </c>
      <c r="D71" s="63">
        <v>0</v>
      </c>
      <c r="E71" s="63">
        <v>0</v>
      </c>
      <c r="F71" s="63">
        <v>0</v>
      </c>
      <c r="G71" s="63">
        <v>0</v>
      </c>
    </row>
    <row r="72" spans="2:9" ht="25.5">
      <c r="B72" s="66" t="s">
        <v>63</v>
      </c>
      <c r="C72" s="67" t="s">
        <v>115</v>
      </c>
      <c r="D72" s="69">
        <f>D73+D74</f>
        <v>148592.07999999999</v>
      </c>
      <c r="E72" s="69">
        <f>E73+E74</f>
        <v>148104.59999999998</v>
      </c>
      <c r="F72" s="69">
        <f>E72/D72*100</f>
        <v>99.671934062703741</v>
      </c>
      <c r="G72" s="69">
        <f>E72/E77*100</f>
        <v>15.672453234285937</v>
      </c>
      <c r="H72" s="10"/>
    </row>
    <row r="73" spans="2:9">
      <c r="B73" s="68" t="s">
        <v>2</v>
      </c>
      <c r="C73" s="31" t="s">
        <v>80</v>
      </c>
      <c r="D73" s="61">
        <v>146592.07999999999</v>
      </c>
      <c r="E73" s="74">
        <v>146592.07999999999</v>
      </c>
      <c r="F73" s="62">
        <f t="shared" ref="F73" si="16">E73/D73*100</f>
        <v>100</v>
      </c>
      <c r="G73" s="61">
        <f>E73/E77*100</f>
        <v>15.512398118064549</v>
      </c>
      <c r="H73" s="8"/>
    </row>
    <row r="74" spans="2:9">
      <c r="B74" s="68" t="s">
        <v>4</v>
      </c>
      <c r="C74" s="31" t="s">
        <v>87</v>
      </c>
      <c r="D74" s="61">
        <v>2000</v>
      </c>
      <c r="E74" s="74">
        <v>1512.52</v>
      </c>
      <c r="F74" s="62">
        <f t="shared" ref="F74" si="17">E74/D74*100</f>
        <v>75.626000000000005</v>
      </c>
      <c r="G74" s="61">
        <f>E74/E77*100</f>
        <v>0.16005511622138793</v>
      </c>
      <c r="H74" s="8"/>
    </row>
    <row r="75" spans="2:9">
      <c r="B75" s="34" t="s">
        <v>64</v>
      </c>
      <c r="C75" s="42" t="s">
        <v>65</v>
      </c>
      <c r="D75" s="69">
        <v>16000</v>
      </c>
      <c r="E75" s="69">
        <v>15201.6</v>
      </c>
      <c r="F75" s="69">
        <f>E75/D75*100</f>
        <v>95.01</v>
      </c>
      <c r="G75" s="69">
        <f>E75/E77*100</f>
        <v>1.6086358228327893</v>
      </c>
      <c r="H75" s="8"/>
    </row>
    <row r="76" spans="2:9" ht="25.5">
      <c r="B76" s="66" t="s">
        <v>66</v>
      </c>
      <c r="C76" s="42" t="s">
        <v>103</v>
      </c>
      <c r="D76" s="69" t="s">
        <v>88</v>
      </c>
      <c r="E76" s="65" t="s">
        <v>79</v>
      </c>
      <c r="F76" s="65" t="s">
        <v>79</v>
      </c>
      <c r="G76" s="69" t="s">
        <v>88</v>
      </c>
    </row>
    <row r="77" spans="2:9">
      <c r="B77" s="28"/>
      <c r="C77" s="29" t="s">
        <v>67</v>
      </c>
      <c r="D77" s="75">
        <f>D43+D54+D59+D63+D70+D72+D75+D21+D17</f>
        <v>929260.51</v>
      </c>
      <c r="E77" s="75">
        <f>E17+E21+E43+E54+E59+E63+E72+E75</f>
        <v>944999.47000000009</v>
      </c>
      <c r="F77" s="75">
        <f>E77/D77*100</f>
        <v>101.69370804318372</v>
      </c>
      <c r="G77" s="75">
        <f>G17+G21+G43+G54+G59+G63+G75+G72</f>
        <v>100</v>
      </c>
      <c r="H77" s="8"/>
      <c r="I77" s="6"/>
    </row>
    <row r="78" spans="2:9">
      <c r="B78" s="28"/>
      <c r="C78" s="29" t="s">
        <v>121</v>
      </c>
      <c r="D78" s="75">
        <f>D14-D77</f>
        <v>-59060.510000000009</v>
      </c>
      <c r="E78" s="75">
        <f>E14-E77</f>
        <v>-129087.85000000009</v>
      </c>
      <c r="F78" s="75"/>
      <c r="G78" s="75"/>
      <c r="H78" s="8"/>
      <c r="I78" s="6"/>
    </row>
    <row r="79" spans="2:9">
      <c r="B79" s="68"/>
      <c r="C79" s="77" t="s">
        <v>119</v>
      </c>
      <c r="D79" s="70">
        <v>160000</v>
      </c>
      <c r="E79" s="78" t="s">
        <v>120</v>
      </c>
      <c r="F79" s="71"/>
      <c r="G79" s="72"/>
      <c r="H79" s="8"/>
    </row>
    <row r="82" spans="5:7">
      <c r="E82" s="7"/>
      <c r="F82" s="7"/>
    </row>
    <row r="83" spans="5:7" ht="15.75">
      <c r="E83" s="11" t="s">
        <v>106</v>
      </c>
      <c r="F83" s="11"/>
      <c r="G83" s="12"/>
    </row>
    <row r="84" spans="5:7" ht="15.75">
      <c r="E84" s="11" t="s">
        <v>105</v>
      </c>
      <c r="F84" s="11"/>
      <c r="G84" s="1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&amp;CFINANCIJSKO IZVJEŠĆE TURISTIČKE ZAJEDNICE GRADA VUKOVARA ZA 2014. GODINU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2015-02-10T10:56:53Z</dcterms:modified>
</cp:coreProperties>
</file>