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E79" i="1"/>
  <c r="E17"/>
  <c r="E15"/>
  <c r="F76"/>
  <c r="F75"/>
  <c r="F70"/>
  <c r="F65"/>
  <c r="F62"/>
  <c r="F61"/>
  <c r="F59"/>
  <c r="F58"/>
  <c r="F57"/>
  <c r="F56"/>
  <c r="F54"/>
  <c r="F52"/>
  <c r="F51"/>
  <c r="F50"/>
  <c r="F47"/>
  <c r="F46"/>
  <c r="F42"/>
  <c r="F40"/>
  <c r="F38"/>
  <c r="F37"/>
  <c r="F36"/>
  <c r="F33"/>
  <c r="F32"/>
  <c r="F30"/>
  <c r="F29"/>
  <c r="F21"/>
  <c r="F20"/>
  <c r="D73"/>
  <c r="D64"/>
  <c r="D60"/>
  <c r="D55"/>
  <c r="D48"/>
  <c r="D45"/>
  <c r="D41"/>
  <c r="D35"/>
  <c r="D28"/>
  <c r="D19"/>
  <c r="F13"/>
  <c r="F10"/>
  <c r="F9"/>
  <c r="F5"/>
  <c r="F3"/>
  <c r="F2"/>
  <c r="D7"/>
  <c r="D4"/>
  <c r="D15" l="1"/>
  <c r="D27"/>
  <c r="D23" s="1"/>
  <c r="D44"/>
  <c r="F39"/>
  <c r="E4"/>
  <c r="F4" s="1"/>
  <c r="E28"/>
  <c r="F28" s="1"/>
  <c r="D78" l="1"/>
  <c r="E35"/>
  <c r="E27" l="1"/>
  <c r="F27" s="1"/>
  <c r="F35"/>
  <c r="C35"/>
  <c r="F34"/>
  <c r="C73" l="1"/>
  <c r="C64"/>
  <c r="C60"/>
  <c r="C55"/>
  <c r="C48"/>
  <c r="C45"/>
  <c r="C41"/>
  <c r="C28"/>
  <c r="C27" s="1"/>
  <c r="C24"/>
  <c r="C19"/>
  <c r="C7"/>
  <c r="C4"/>
  <c r="C15" s="1"/>
  <c r="E73"/>
  <c r="E64"/>
  <c r="F64" s="1"/>
  <c r="E60"/>
  <c r="F60" s="1"/>
  <c r="E55"/>
  <c r="F55" s="1"/>
  <c r="E48"/>
  <c r="F48" s="1"/>
  <c r="E19"/>
  <c r="F19" s="1"/>
  <c r="F73" l="1"/>
  <c r="C44"/>
  <c r="C23"/>
  <c r="E7"/>
  <c r="F7" s="1"/>
  <c r="C78" l="1"/>
  <c r="G13" l="1"/>
  <c r="F15"/>
  <c r="E41"/>
  <c r="E45"/>
  <c r="E24"/>
  <c r="E44" l="1"/>
  <c r="F44" s="1"/>
  <c r="F45"/>
  <c r="E23"/>
  <c r="E78" s="1"/>
  <c r="F78" l="1"/>
  <c r="F23"/>
  <c r="G11"/>
  <c r="G14"/>
  <c r="G10"/>
  <c r="G8"/>
  <c r="G5"/>
  <c r="G3"/>
  <c r="G9"/>
  <c r="G4"/>
  <c r="G2"/>
  <c r="G7"/>
  <c r="G34" l="1"/>
  <c r="G36"/>
  <c r="G37"/>
  <c r="G15"/>
  <c r="G53"/>
  <c r="G32"/>
  <c r="G30"/>
  <c r="G33"/>
  <c r="G31"/>
  <c r="G74"/>
  <c r="G66"/>
  <c r="G62"/>
  <c r="G59"/>
  <c r="G57"/>
  <c r="G54"/>
  <c r="G51"/>
  <c r="G48"/>
  <c r="G46"/>
  <c r="G42"/>
  <c r="G40"/>
  <c r="G28"/>
  <c r="G26"/>
  <c r="G24"/>
  <c r="G20"/>
  <c r="G73"/>
  <c r="G60"/>
  <c r="G44"/>
  <c r="G23"/>
  <c r="G75"/>
  <c r="G70"/>
  <c r="G65"/>
  <c r="G61"/>
  <c r="G58"/>
  <c r="G56"/>
  <c r="G52"/>
  <c r="G50"/>
  <c r="G47"/>
  <c r="G45"/>
  <c r="G41"/>
  <c r="G39"/>
  <c r="G35"/>
  <c r="G29"/>
  <c r="G27"/>
  <c r="G25"/>
  <c r="G21"/>
  <c r="G76"/>
  <c r="G64"/>
  <c r="G55"/>
  <c r="G19"/>
  <c r="G78" l="1"/>
</calcChain>
</file>

<file path=xl/sharedStrings.xml><?xml version="1.0" encoding="utf-8"?>
<sst xmlns="http://schemas.openxmlformats.org/spreadsheetml/2006/main" count="157" uniqueCount="124">
  <si>
    <t>RB</t>
  </si>
  <si>
    <t>PRIHODI PO VRSTAMA</t>
  </si>
  <si>
    <t>1.</t>
  </si>
  <si>
    <t>Prihodi od boravišne pristojbe</t>
  </si>
  <si>
    <t>2.</t>
  </si>
  <si>
    <t>Prihodi od turističke članarine</t>
  </si>
  <si>
    <t>3.</t>
  </si>
  <si>
    <t>Prihodi iz proračuna općine/grada/državnog</t>
  </si>
  <si>
    <t>3.1.</t>
  </si>
  <si>
    <t xml:space="preserve">za programske aktivnosti </t>
  </si>
  <si>
    <t>3.2.</t>
  </si>
  <si>
    <t>za funkcioniranje turističkog ureda</t>
  </si>
  <si>
    <t>4.</t>
  </si>
  <si>
    <t>Prihodi od drugih aktivnosti</t>
  </si>
  <si>
    <t>5.</t>
  </si>
  <si>
    <t>6.</t>
  </si>
  <si>
    <t xml:space="preserve">SVEUKUPNO PRIHODI </t>
  </si>
  <si>
    <t>RASHODI PO VRSTAMA</t>
  </si>
  <si>
    <t>I.</t>
  </si>
  <si>
    <t>ADMINISTRATIVNI RASHODI</t>
  </si>
  <si>
    <t>Rashodi za radnike</t>
  </si>
  <si>
    <t>Rashodi ureda</t>
  </si>
  <si>
    <t>Rashodi za rad tijela Turističke zajednice</t>
  </si>
  <si>
    <t>II.</t>
  </si>
  <si>
    <t>DIZAJN VRIJEDNOSTI</t>
  </si>
  <si>
    <t>1.1.</t>
  </si>
  <si>
    <t>Projekt Volim Hrvatsku</t>
  </si>
  <si>
    <t>Manifestacije</t>
  </si>
  <si>
    <t>Kulturno-zabavne</t>
  </si>
  <si>
    <t>Ostale manifestacije</t>
  </si>
  <si>
    <t>III.</t>
  </si>
  <si>
    <t xml:space="preserve">KOMUNIKACIJA VRIJEDNOSTI </t>
  </si>
  <si>
    <t>Online komunikacije</t>
  </si>
  <si>
    <t>Internet oglašavanje</t>
  </si>
  <si>
    <t>Internet stranice i upravljanje Internet stranicama</t>
  </si>
  <si>
    <t>Offline komunikacije</t>
  </si>
  <si>
    <t>2.1.</t>
  </si>
  <si>
    <t>Oglašavaje u promotivnim kampanjama javnog i privatnog sektora</t>
  </si>
  <si>
    <t>2.2.</t>
  </si>
  <si>
    <t>2.3.</t>
  </si>
  <si>
    <t>2.4.</t>
  </si>
  <si>
    <t>Suveniri i promo materijali</t>
  </si>
  <si>
    <t>2.5.</t>
  </si>
  <si>
    <t>IV.</t>
  </si>
  <si>
    <t>DISTRIBUCIJA I PRODAJA VRIJEDNOSTI</t>
  </si>
  <si>
    <t>Posebne prezentacije</t>
  </si>
  <si>
    <t>V.</t>
  </si>
  <si>
    <t>INTERNI MARKETING</t>
  </si>
  <si>
    <t>Edukacija (zaposleni, subjekti javnog i privatnog sektora)</t>
  </si>
  <si>
    <t xml:space="preserve">3. </t>
  </si>
  <si>
    <t>VI.</t>
  </si>
  <si>
    <t>MARKETINŠKA INFRASTRUKTURA</t>
  </si>
  <si>
    <t>Istraživanje tržišta</t>
  </si>
  <si>
    <t xml:space="preserve">Formiranje baze podataka </t>
  </si>
  <si>
    <t>Suradnja s međunarodnim institucijama</t>
  </si>
  <si>
    <t>Banka fotografija i priprema u izdavaštvu</t>
  </si>
  <si>
    <t xml:space="preserve">VII. </t>
  </si>
  <si>
    <t>POSEBNI PROGRAMI</t>
  </si>
  <si>
    <t>Projekti poticanje i pomaganje razvoja turizma na područjima koja nisu turistički razvijena</t>
  </si>
  <si>
    <t>VIII.</t>
  </si>
  <si>
    <t>IX.</t>
  </si>
  <si>
    <t>X.</t>
  </si>
  <si>
    <t>SVEUKUPNO RASHODI</t>
  </si>
  <si>
    <t>Smeđa signalizacija</t>
  </si>
  <si>
    <t>Ministarstvo turizma</t>
  </si>
  <si>
    <t>Vinkovo u Vukovaru</t>
  </si>
  <si>
    <t>Prvosvibanjski izlet u Adici</t>
  </si>
  <si>
    <t>Međunarodni dan Dunava</t>
  </si>
  <si>
    <t>Živjeti s Dunavom</t>
  </si>
  <si>
    <t>Doček Nove godine na Trgu</t>
  </si>
  <si>
    <t>Ostale prezentacije</t>
  </si>
  <si>
    <t>Studijska putovanja novinara</t>
  </si>
  <si>
    <t>Prijevoz na vukovarsku adu</t>
  </si>
  <si>
    <t>1.2.</t>
  </si>
  <si>
    <t>2.1.1.</t>
  </si>
  <si>
    <t>2.1.2.</t>
  </si>
  <si>
    <t>2.1.3.</t>
  </si>
  <si>
    <t>2.1.5.</t>
  </si>
  <si>
    <t>2.3.1.</t>
  </si>
  <si>
    <t>Ostalo</t>
  </si>
  <si>
    <t>Izbor najljepše okućnice (izloga)</t>
  </si>
  <si>
    <t>2.3.2.</t>
  </si>
  <si>
    <t>TID regata</t>
  </si>
  <si>
    <t>Organizacija i upravljanje destinacijom i potpora razvoju DMO i DMK</t>
  </si>
  <si>
    <t>Projekti iz programa za nerazvijene</t>
  </si>
  <si>
    <t>Projekti financirani iz fonodova EU</t>
  </si>
  <si>
    <t>Poticanje i sudjelovanje u uređenju grada/općine/mjesta/ (osim izgradnje komunalne infrastrukture)</t>
  </si>
  <si>
    <t xml:space="preserve">Koordinacija subjekata koji su neposredno ili posredno uključeni u turistički promet </t>
  </si>
  <si>
    <t>STRUKTURA %</t>
  </si>
  <si>
    <t>Etno sajam</t>
  </si>
  <si>
    <t>Prihodi od kamata</t>
  </si>
  <si>
    <t>POKRIVANJE MANJKA IZ PRETHODNE GODINE (ukoliko je isti ostvaren)</t>
  </si>
  <si>
    <t xml:space="preserve">Brošure i ostali tiskani materijali </t>
  </si>
  <si>
    <t>Jasna Babić, dipl. oec.</t>
  </si>
  <si>
    <t xml:space="preserve">        Direktor TU:</t>
  </si>
  <si>
    <t xml:space="preserve">Sportske manifestacije </t>
  </si>
  <si>
    <t>INDEX</t>
  </si>
  <si>
    <t>Info table (city panoi)</t>
  </si>
  <si>
    <t>2.1.4.</t>
  </si>
  <si>
    <t>Sajam cvijeća</t>
  </si>
  <si>
    <t>2.3.3.</t>
  </si>
  <si>
    <t>2.3.4.</t>
  </si>
  <si>
    <t xml:space="preserve">   Božićni sajam</t>
  </si>
  <si>
    <t>Jedinstveni turistički informacijski sustav (program za prijavu i odjavu gostiju Knjiga gostiju, Arhinet i dr.)</t>
  </si>
  <si>
    <t>Proizvodnja multimedijalnih sadržaja</t>
  </si>
  <si>
    <t>OSTVARENO U 2015.</t>
  </si>
  <si>
    <t xml:space="preserve">PLAN 2015. </t>
  </si>
  <si>
    <t xml:space="preserve">Transfer od HTZ–a </t>
  </si>
  <si>
    <t>Transfer od TZVSŽ</t>
  </si>
  <si>
    <t>Prijenos prihoda iz prethodne godine (višak prihoda ako je ostvaren)</t>
  </si>
  <si>
    <t>7.</t>
  </si>
  <si>
    <t xml:space="preserve">Prihodi od kotizacija za sudjelovanje na sajmovima </t>
  </si>
  <si>
    <t>TRANSFER BORAVIŠNE PRISTOJBE GRADU (30%)</t>
  </si>
  <si>
    <t xml:space="preserve">Sajmovi </t>
  </si>
  <si>
    <t>Opće oglašavanje (tisak, TV, radio)</t>
  </si>
  <si>
    <t xml:space="preserve">Nagrade i priznanja </t>
  </si>
  <si>
    <t>OSTALO (planovi razvoja turizma, strateški marketing planovi i ostalo)</t>
  </si>
  <si>
    <t>Potpore manifestacijama i događanjima (suorganizacija s drugim subjektima te donacije drugima za manifestacije)</t>
  </si>
  <si>
    <t>Ostali nespomenuti prihodi (povrat sredstava za provedene aktivnosti )</t>
  </si>
  <si>
    <t>REBALANS PLANA 2015.</t>
  </si>
  <si>
    <t>STANJE RAČUNA NA DAN 31.12.2015: 47.311,21 KN</t>
  </si>
  <si>
    <t>UKUPNO</t>
  </si>
  <si>
    <t>PRIJENOS PRIHODA IZ PRETHODNE GODINE</t>
  </si>
  <si>
    <t>PRIJENOS VIŠKA PRIHODA U IDUĆU GODINU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</si>
</sst>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8"/>
      <name val="Calibri"/>
      <family val="2"/>
    </font>
    <font>
      <sz val="12"/>
      <color indexed="8"/>
      <name val="Calibri"/>
      <family val="2"/>
    </font>
    <font>
      <b/>
      <sz val="10"/>
      <color indexed="8"/>
      <name val="Cambria"/>
      <family val="1"/>
      <charset val="238"/>
      <scheme val="major"/>
    </font>
    <font>
      <sz val="10"/>
      <color indexed="8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2"/>
      <color indexed="8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4" fontId="1" fillId="0" borderId="0" xfId="0" applyNumberFormat="1" applyFont="1"/>
    <xf numFmtId="4" fontId="1" fillId="0" borderId="0" xfId="0" applyNumberFormat="1" applyFont="1" applyAlignment="1"/>
    <xf numFmtId="2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vertical="top"/>
    </xf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wrapText="1"/>
    </xf>
    <xf numFmtId="4" fontId="4" fillId="5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wrapText="1" indent="2"/>
    </xf>
    <xf numFmtId="4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4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 wrapText="1"/>
    </xf>
    <xf numFmtId="2" fontId="4" fillId="5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wrapText="1"/>
    </xf>
    <xf numFmtId="4" fontId="4" fillId="4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left" wrapText="1"/>
    </xf>
    <xf numFmtId="4" fontId="4" fillId="5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right"/>
    </xf>
    <xf numFmtId="0" fontId="6" fillId="5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 indent="1"/>
    </xf>
    <xf numFmtId="2" fontId="4" fillId="0" borderId="1" xfId="0" applyNumberFormat="1" applyFont="1" applyBorder="1" applyAlignment="1">
      <alignment horizontal="right"/>
    </xf>
    <xf numFmtId="0" fontId="5" fillId="0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2" fontId="4" fillId="4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/>
    </xf>
    <xf numFmtId="0" fontId="8" fillId="0" borderId="0" xfId="0" applyFont="1" applyAlignment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2" fontId="4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/>
    </xf>
    <xf numFmtId="2" fontId="6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4"/>
  <sheetViews>
    <sheetView tabSelected="1" workbookViewId="0">
      <selection activeCell="C84" sqref="C84"/>
    </sheetView>
  </sheetViews>
  <sheetFormatPr defaultRowHeight="12.75"/>
  <cols>
    <col min="1" max="1" width="5.7109375" style="4" customWidth="1"/>
    <col min="2" max="2" width="53.85546875" style="3" customWidth="1"/>
    <col min="3" max="4" width="14.85546875" style="3" customWidth="1"/>
    <col min="5" max="5" width="14.42578125" style="5" customWidth="1"/>
    <col min="6" max="6" width="11.28515625" style="5" customWidth="1"/>
    <col min="7" max="7" width="12.7109375" style="2" customWidth="1"/>
    <col min="8" max="8" width="10.140625" style="2" customWidth="1"/>
    <col min="9" max="9" width="9.85546875" style="2" bestFit="1" customWidth="1"/>
    <col min="10" max="16384" width="9.140625" style="2"/>
  </cols>
  <sheetData>
    <row r="1" spans="1:9" s="1" customFormat="1" ht="31.5" customHeight="1">
      <c r="A1" s="12" t="s">
        <v>0</v>
      </c>
      <c r="B1" s="13" t="s">
        <v>1</v>
      </c>
      <c r="C1" s="12" t="s">
        <v>106</v>
      </c>
      <c r="D1" s="12" t="s">
        <v>119</v>
      </c>
      <c r="E1" s="12" t="s">
        <v>105</v>
      </c>
      <c r="F1" s="12" t="s">
        <v>96</v>
      </c>
      <c r="G1" s="12" t="s">
        <v>88</v>
      </c>
    </row>
    <row r="2" spans="1:9">
      <c r="A2" s="14" t="s">
        <v>2</v>
      </c>
      <c r="B2" s="15" t="s">
        <v>3</v>
      </c>
      <c r="C2" s="16">
        <v>65000</v>
      </c>
      <c r="D2" s="41">
        <v>50000</v>
      </c>
      <c r="E2" s="41">
        <v>45326.26</v>
      </c>
      <c r="F2" s="41">
        <f>E2/D2*100</f>
        <v>90.65252000000001</v>
      </c>
      <c r="G2" s="41">
        <f>E2/E15*100</f>
        <v>5.4466064277325774</v>
      </c>
      <c r="H2" s="8"/>
    </row>
    <row r="3" spans="1:9">
      <c r="A3" s="14" t="s">
        <v>4</v>
      </c>
      <c r="B3" s="15" t="s">
        <v>5</v>
      </c>
      <c r="C3" s="16">
        <v>400000</v>
      </c>
      <c r="D3" s="41">
        <v>265000</v>
      </c>
      <c r="E3" s="41">
        <v>266348.13</v>
      </c>
      <c r="F3" s="41">
        <f>E3/D3*100</f>
        <v>100.50872830188679</v>
      </c>
      <c r="G3" s="41">
        <f>E3/E15*100</f>
        <v>32.00558433174394</v>
      </c>
      <c r="H3" s="8"/>
    </row>
    <row r="4" spans="1:9">
      <c r="A4" s="14" t="s">
        <v>6</v>
      </c>
      <c r="B4" s="15" t="s">
        <v>7</v>
      </c>
      <c r="C4" s="16">
        <f>C5</f>
        <v>520000</v>
      </c>
      <c r="D4" s="41">
        <f>D5+D6</f>
        <v>472729.07</v>
      </c>
      <c r="E4" s="41">
        <f>E5+E6</f>
        <v>467729.07</v>
      </c>
      <c r="F4" s="41">
        <f>E4/D4*100</f>
        <v>98.942311713557203</v>
      </c>
      <c r="G4" s="41">
        <f>E4/E15*100</f>
        <v>56.204420110977182</v>
      </c>
      <c r="H4" s="8"/>
    </row>
    <row r="5" spans="1:9">
      <c r="A5" s="17" t="s">
        <v>8</v>
      </c>
      <c r="B5" s="18" t="s">
        <v>9</v>
      </c>
      <c r="C5" s="19">
        <v>520000</v>
      </c>
      <c r="D5" s="54">
        <v>472729.07</v>
      </c>
      <c r="E5" s="54">
        <v>467729.07</v>
      </c>
      <c r="F5" s="54">
        <f>E5/D5*100</f>
        <v>98.942311713557203</v>
      </c>
      <c r="G5" s="54">
        <f>E5/E15*100</f>
        <v>56.204420110977182</v>
      </c>
      <c r="H5" s="8"/>
    </row>
    <row r="6" spans="1:9">
      <c r="A6" s="17" t="s">
        <v>10</v>
      </c>
      <c r="B6" s="18" t="s">
        <v>11</v>
      </c>
      <c r="C6" s="20">
        <v>0</v>
      </c>
      <c r="D6" s="52">
        <v>0</v>
      </c>
      <c r="E6" s="52">
        <v>0</v>
      </c>
      <c r="F6" s="52">
        <v>0</v>
      </c>
      <c r="G6" s="52">
        <v>0</v>
      </c>
    </row>
    <row r="7" spans="1:9">
      <c r="A7" s="14" t="s">
        <v>12</v>
      </c>
      <c r="B7" s="15" t="s">
        <v>13</v>
      </c>
      <c r="C7" s="16">
        <f>C8+C9+C10+C11</f>
        <v>90500</v>
      </c>
      <c r="D7" s="41">
        <f>D8+D9+D10+D11</f>
        <v>22698.81</v>
      </c>
      <c r="E7" s="41">
        <f>E8+E9+E10+E11</f>
        <v>22698.81</v>
      </c>
      <c r="F7" s="41">
        <f>E7/D7*100</f>
        <v>100</v>
      </c>
      <c r="G7" s="41">
        <f>E7/E15*100</f>
        <v>2.7275906824847342</v>
      </c>
      <c r="H7" s="8"/>
    </row>
    <row r="8" spans="1:9">
      <c r="A8" s="17"/>
      <c r="B8" s="21" t="s">
        <v>108</v>
      </c>
      <c r="C8" s="19">
        <v>0</v>
      </c>
      <c r="D8" s="54">
        <v>2000</v>
      </c>
      <c r="E8" s="54">
        <v>2000</v>
      </c>
      <c r="F8" s="54">
        <v>0</v>
      </c>
      <c r="G8" s="54">
        <f>E8/E15*100</f>
        <v>0.24032895843303981</v>
      </c>
    </row>
    <row r="9" spans="1:9">
      <c r="A9" s="17"/>
      <c r="B9" s="21" t="s">
        <v>107</v>
      </c>
      <c r="C9" s="19">
        <v>60000</v>
      </c>
      <c r="D9" s="54">
        <v>20642</v>
      </c>
      <c r="E9" s="54">
        <v>20642</v>
      </c>
      <c r="F9" s="54">
        <f>E9/D9*100</f>
        <v>100</v>
      </c>
      <c r="G9" s="54">
        <f>E9/E15*100</f>
        <v>2.4804351799874036</v>
      </c>
    </row>
    <row r="10" spans="1:9">
      <c r="A10" s="17"/>
      <c r="B10" s="21" t="s">
        <v>90</v>
      </c>
      <c r="C10" s="19">
        <v>500</v>
      </c>
      <c r="D10" s="54">
        <v>56.81</v>
      </c>
      <c r="E10" s="54">
        <v>56.81</v>
      </c>
      <c r="F10" s="54">
        <f>E10/D10*100</f>
        <v>100</v>
      </c>
      <c r="G10" s="54">
        <f>E10/E15*100</f>
        <v>6.826544064290496E-3</v>
      </c>
      <c r="H10" s="8"/>
    </row>
    <row r="11" spans="1:9">
      <c r="A11" s="17"/>
      <c r="B11" s="21" t="s">
        <v>64</v>
      </c>
      <c r="C11" s="19">
        <v>30000</v>
      </c>
      <c r="D11" s="54">
        <v>0</v>
      </c>
      <c r="E11" s="54">
        <v>0</v>
      </c>
      <c r="F11" s="54">
        <v>0</v>
      </c>
      <c r="G11" s="54">
        <f>E11/E15*100</f>
        <v>0</v>
      </c>
    </row>
    <row r="12" spans="1:9" ht="25.5">
      <c r="A12" s="22" t="s">
        <v>14</v>
      </c>
      <c r="B12" s="23" t="s">
        <v>109</v>
      </c>
      <c r="C12" s="24">
        <v>0</v>
      </c>
      <c r="D12" s="24">
        <v>0</v>
      </c>
      <c r="E12" s="41">
        <v>0</v>
      </c>
      <c r="F12" s="41">
        <v>0</v>
      </c>
      <c r="G12" s="24">
        <v>0</v>
      </c>
      <c r="I12" s="6"/>
    </row>
    <row r="13" spans="1:9">
      <c r="A13" s="22" t="s">
        <v>15</v>
      </c>
      <c r="B13" s="25" t="s">
        <v>111</v>
      </c>
      <c r="C13" s="41">
        <v>24500</v>
      </c>
      <c r="D13" s="41">
        <v>22000</v>
      </c>
      <c r="E13" s="41">
        <v>21900</v>
      </c>
      <c r="F13" s="41">
        <f>E13/D13*100</f>
        <v>99.545454545454547</v>
      </c>
      <c r="G13" s="41">
        <f>E13/E15*100</f>
        <v>2.6316020948417855</v>
      </c>
      <c r="I13" s="6"/>
    </row>
    <row r="14" spans="1:9" ht="25.5">
      <c r="A14" s="73" t="s">
        <v>110</v>
      </c>
      <c r="B14" s="74" t="s">
        <v>118</v>
      </c>
      <c r="C14" s="41">
        <v>0</v>
      </c>
      <c r="D14" s="41">
        <v>8190.41</v>
      </c>
      <c r="E14" s="41">
        <v>8190.41</v>
      </c>
      <c r="F14" s="41">
        <v>100</v>
      </c>
      <c r="G14" s="41">
        <f>E14/E15*100</f>
        <v>0.98419635221977664</v>
      </c>
      <c r="H14" s="8"/>
    </row>
    <row r="15" spans="1:9">
      <c r="A15" s="26"/>
      <c r="B15" s="27" t="s">
        <v>16</v>
      </c>
      <c r="C15" s="69">
        <f>C2+C3+C4+C7+C14+C13</f>
        <v>1100000</v>
      </c>
      <c r="D15" s="67">
        <f>D2+D3+D4+D7+D14+D13</f>
        <v>840618.29000000015</v>
      </c>
      <c r="E15" s="67">
        <f>E2+E3+E4+E7+E14+E13+E12</f>
        <v>832192.68</v>
      </c>
      <c r="F15" s="67">
        <f>E15/D15*100</f>
        <v>98.997688951069563</v>
      </c>
      <c r="G15" s="67">
        <f>G2+G3+G4+G7+G14+G13</f>
        <v>100</v>
      </c>
      <c r="H15" s="8"/>
    </row>
    <row r="16" spans="1:9">
      <c r="A16" s="79"/>
      <c r="B16" s="84" t="s">
        <v>122</v>
      </c>
      <c r="C16" s="80"/>
      <c r="D16" s="81"/>
      <c r="E16" s="81">
        <v>188094</v>
      </c>
      <c r="F16" s="82"/>
      <c r="G16" s="83"/>
      <c r="H16" s="8"/>
    </row>
    <row r="17" spans="1:11">
      <c r="A17" s="28"/>
      <c r="B17" s="85" t="s">
        <v>121</v>
      </c>
      <c r="C17" s="76"/>
      <c r="D17" s="75"/>
      <c r="E17" s="68">
        <f>E15+E16</f>
        <v>1020286.68</v>
      </c>
      <c r="F17" s="30"/>
      <c r="G17" s="31"/>
      <c r="H17" s="8"/>
    </row>
    <row r="18" spans="1:11" s="3" customFormat="1" ht="28.5" customHeight="1">
      <c r="A18" s="12" t="s">
        <v>0</v>
      </c>
      <c r="B18" s="13" t="s">
        <v>17</v>
      </c>
      <c r="C18" s="13"/>
      <c r="D18" s="13"/>
      <c r="E18" s="12"/>
      <c r="F18" s="12"/>
      <c r="G18" s="12"/>
      <c r="K18" s="9"/>
    </row>
    <row r="19" spans="1:11">
      <c r="A19" s="32" t="s">
        <v>18</v>
      </c>
      <c r="B19" s="33" t="s">
        <v>19</v>
      </c>
      <c r="C19" s="34">
        <f>C20+C21</f>
        <v>465000</v>
      </c>
      <c r="D19" s="34">
        <f>D20+D21</f>
        <v>446000</v>
      </c>
      <c r="E19" s="34">
        <f>E20+E21</f>
        <v>445954.01999999996</v>
      </c>
      <c r="F19" s="34">
        <f>E19/D19*100</f>
        <v>99.989690582959639</v>
      </c>
      <c r="G19" s="34">
        <f>E19/E78*100</f>
        <v>49.056045127062596</v>
      </c>
      <c r="H19" s="8"/>
    </row>
    <row r="20" spans="1:11">
      <c r="A20" s="35" t="s">
        <v>2</v>
      </c>
      <c r="B20" s="36" t="s">
        <v>20</v>
      </c>
      <c r="C20" s="37">
        <v>392000</v>
      </c>
      <c r="D20" s="37">
        <v>376000</v>
      </c>
      <c r="E20" s="37">
        <v>375996.04</v>
      </c>
      <c r="F20" s="19">
        <f>E20/D20*100</f>
        <v>99.998946808510638</v>
      </c>
      <c r="G20" s="38">
        <f>E20/E78*100</f>
        <v>41.360494307993527</v>
      </c>
      <c r="H20" s="8"/>
    </row>
    <row r="21" spans="1:11">
      <c r="A21" s="35" t="s">
        <v>4</v>
      </c>
      <c r="B21" s="36" t="s">
        <v>21</v>
      </c>
      <c r="C21" s="37">
        <v>73000</v>
      </c>
      <c r="D21" s="37">
        <v>70000</v>
      </c>
      <c r="E21" s="37">
        <v>69957.98</v>
      </c>
      <c r="F21" s="19">
        <f>E21/D21*100</f>
        <v>99.939971428571425</v>
      </c>
      <c r="G21" s="38">
        <f>E21/E78*100</f>
        <v>7.6955508190690667</v>
      </c>
      <c r="H21" s="8"/>
    </row>
    <row r="22" spans="1:11">
      <c r="A22" s="35" t="s">
        <v>6</v>
      </c>
      <c r="B22" s="36" t="s">
        <v>22</v>
      </c>
      <c r="C22" s="58">
        <v>0</v>
      </c>
      <c r="D22" s="58">
        <v>0</v>
      </c>
      <c r="E22" s="58">
        <v>0</v>
      </c>
      <c r="F22" s="52">
        <v>0</v>
      </c>
      <c r="G22" s="58">
        <v>0</v>
      </c>
    </row>
    <row r="23" spans="1:11">
      <c r="A23" s="32" t="s">
        <v>23</v>
      </c>
      <c r="B23" s="39" t="s">
        <v>24</v>
      </c>
      <c r="C23" s="34">
        <f>C24+C27+C41</f>
        <v>403000</v>
      </c>
      <c r="D23" s="34">
        <f>D24+D27+D41</f>
        <v>310352.83999999997</v>
      </c>
      <c r="E23" s="34">
        <f>E24+E27+E41</f>
        <v>310304.05</v>
      </c>
      <c r="F23" s="34">
        <f>E23/D23*100</f>
        <v>99.984279183654323</v>
      </c>
      <c r="G23" s="34">
        <f>E23/E78*100</f>
        <v>34.134212939509524</v>
      </c>
      <c r="H23" s="8"/>
      <c r="I23" s="6"/>
    </row>
    <row r="24" spans="1:11" ht="25.5">
      <c r="A24" s="22" t="s">
        <v>2</v>
      </c>
      <c r="B24" s="40" t="s">
        <v>86</v>
      </c>
      <c r="C24" s="41">
        <f>C25+C26</f>
        <v>0</v>
      </c>
      <c r="D24" s="41">
        <v>0</v>
      </c>
      <c r="E24" s="41">
        <f>E25+E26</f>
        <v>0</v>
      </c>
      <c r="F24" s="41">
        <v>0</v>
      </c>
      <c r="G24" s="41">
        <f>E24/E78*100</f>
        <v>0</v>
      </c>
      <c r="H24" s="10"/>
      <c r="I24" s="6"/>
      <c r="J24" s="8"/>
    </row>
    <row r="25" spans="1:11">
      <c r="A25" s="42" t="s">
        <v>25</v>
      </c>
      <c r="B25" s="43" t="s">
        <v>26</v>
      </c>
      <c r="C25" s="44">
        <v>0</v>
      </c>
      <c r="D25" s="53">
        <v>0</v>
      </c>
      <c r="E25" s="44">
        <v>0</v>
      </c>
      <c r="F25" s="44">
        <v>0</v>
      </c>
      <c r="G25" s="44">
        <f>E25/E78*100</f>
        <v>0</v>
      </c>
    </row>
    <row r="26" spans="1:11">
      <c r="A26" s="42" t="s">
        <v>73</v>
      </c>
      <c r="B26" s="43" t="s">
        <v>80</v>
      </c>
      <c r="C26" s="44">
        <v>0</v>
      </c>
      <c r="D26" s="53">
        <v>0</v>
      </c>
      <c r="E26" s="44">
        <v>0</v>
      </c>
      <c r="F26" s="44">
        <v>0</v>
      </c>
      <c r="G26" s="44">
        <f>E26/E78*100</f>
        <v>0</v>
      </c>
    </row>
    <row r="27" spans="1:11">
      <c r="A27" s="14" t="s">
        <v>4</v>
      </c>
      <c r="B27" s="45" t="s">
        <v>27</v>
      </c>
      <c r="C27" s="16">
        <f>C28+C34+C35+C40</f>
        <v>383000</v>
      </c>
      <c r="D27" s="41">
        <f>D28+D35+D40+D34</f>
        <v>302843.33999999997</v>
      </c>
      <c r="E27" s="16">
        <f>E28+E35+E40+E34</f>
        <v>302794.55</v>
      </c>
      <c r="F27" s="16">
        <f>E27/D27*100</f>
        <v>99.98388936008962</v>
      </c>
      <c r="G27" s="16">
        <f>E27/E78*100</f>
        <v>33.308149367122226</v>
      </c>
      <c r="H27" s="8"/>
    </row>
    <row r="28" spans="1:11">
      <c r="A28" s="42" t="s">
        <v>36</v>
      </c>
      <c r="B28" s="43" t="s">
        <v>28</v>
      </c>
      <c r="C28" s="38">
        <f>C29+C30+C31+C32+C33</f>
        <v>210000</v>
      </c>
      <c r="D28" s="56">
        <f>SUM(D29:D33)</f>
        <v>152647.91999999998</v>
      </c>
      <c r="E28" s="38">
        <f>SUM(E29:E33)</f>
        <v>152647.91999999998</v>
      </c>
      <c r="F28" s="37">
        <f>E28/D28*100</f>
        <v>100</v>
      </c>
      <c r="G28" s="38">
        <f>E28/E78*100</f>
        <v>16.791648726638321</v>
      </c>
      <c r="H28" s="8"/>
      <c r="J28" s="6"/>
    </row>
    <row r="29" spans="1:11">
      <c r="A29" s="42" t="s">
        <v>74</v>
      </c>
      <c r="B29" s="46" t="s">
        <v>65</v>
      </c>
      <c r="C29" s="44">
        <v>15000</v>
      </c>
      <c r="D29" s="53">
        <v>2613.2600000000002</v>
      </c>
      <c r="E29" s="44">
        <v>2613.2600000000002</v>
      </c>
      <c r="F29" s="19">
        <f>E29/D29*100</f>
        <v>100</v>
      </c>
      <c r="G29" s="44">
        <f>E29/E78*100</f>
        <v>0.28746506307701319</v>
      </c>
      <c r="H29" s="8"/>
    </row>
    <row r="30" spans="1:11">
      <c r="A30" s="42" t="s">
        <v>75</v>
      </c>
      <c r="B30" s="46" t="s">
        <v>66</v>
      </c>
      <c r="C30" s="44">
        <v>15000</v>
      </c>
      <c r="D30" s="53">
        <v>76634.75</v>
      </c>
      <c r="E30" s="44">
        <v>76634.75</v>
      </c>
      <c r="F30" s="19">
        <f>E30/D30*100</f>
        <v>100</v>
      </c>
      <c r="G30" s="44">
        <f>E30/E78*100</f>
        <v>8.4300120319605156</v>
      </c>
      <c r="H30" s="8"/>
    </row>
    <row r="31" spans="1:11">
      <c r="A31" s="42" t="s">
        <v>76</v>
      </c>
      <c r="B31" s="46" t="s">
        <v>68</v>
      </c>
      <c r="C31" s="44">
        <v>60000</v>
      </c>
      <c r="D31" s="53">
        <v>0</v>
      </c>
      <c r="E31" s="44">
        <v>0</v>
      </c>
      <c r="F31" s="19">
        <v>0</v>
      </c>
      <c r="G31" s="44">
        <f>E31/E78*100</f>
        <v>0</v>
      </c>
    </row>
    <row r="32" spans="1:11">
      <c r="A32" s="42" t="s">
        <v>98</v>
      </c>
      <c r="B32" s="46" t="s">
        <v>67</v>
      </c>
      <c r="C32" s="44">
        <v>50000</v>
      </c>
      <c r="D32" s="53">
        <v>54038.36</v>
      </c>
      <c r="E32" s="44">
        <v>54038.36</v>
      </c>
      <c r="F32" s="19">
        <f>E32/D32*100</f>
        <v>100</v>
      </c>
      <c r="G32" s="44">
        <f>E32/E78*100</f>
        <v>5.9443532468940514</v>
      </c>
    </row>
    <row r="33" spans="1:8">
      <c r="A33" s="42" t="s">
        <v>77</v>
      </c>
      <c r="B33" s="46" t="s">
        <v>89</v>
      </c>
      <c r="C33" s="44">
        <v>70000</v>
      </c>
      <c r="D33" s="53">
        <v>19361.55</v>
      </c>
      <c r="E33" s="44">
        <v>19361.55</v>
      </c>
      <c r="F33" s="19">
        <f>E33/D33*100</f>
        <v>100</v>
      </c>
      <c r="G33" s="44">
        <f>E33/E78*100</f>
        <v>2.1298183847067436</v>
      </c>
    </row>
    <row r="34" spans="1:8">
      <c r="A34" s="42" t="s">
        <v>38</v>
      </c>
      <c r="B34" s="43" t="s">
        <v>95</v>
      </c>
      <c r="C34" s="38">
        <v>25000</v>
      </c>
      <c r="D34" s="56">
        <v>0</v>
      </c>
      <c r="E34" s="38">
        <v>0</v>
      </c>
      <c r="F34" s="37">
        <f t="shared" ref="F34" si="0">E34/C34*100</f>
        <v>0</v>
      </c>
      <c r="G34" s="38">
        <f>E34/E78*100</f>
        <v>0</v>
      </c>
    </row>
    <row r="35" spans="1:8">
      <c r="A35" s="42" t="s">
        <v>39</v>
      </c>
      <c r="B35" s="43" t="s">
        <v>29</v>
      </c>
      <c r="C35" s="38">
        <f>C36+C37+C38+C39</f>
        <v>140000</v>
      </c>
      <c r="D35" s="56">
        <f>D36+D37+D38+D39</f>
        <v>135195.41999999998</v>
      </c>
      <c r="E35" s="38">
        <f>E36+E37+E38+E39</f>
        <v>136727.24</v>
      </c>
      <c r="F35" s="37">
        <f>E35/D35*100</f>
        <v>101.13304134119336</v>
      </c>
      <c r="G35" s="38">
        <f>E35/E78*100</f>
        <v>15.040334551841731</v>
      </c>
    </row>
    <row r="36" spans="1:8">
      <c r="A36" s="42" t="s">
        <v>78</v>
      </c>
      <c r="B36" s="46" t="s">
        <v>99</v>
      </c>
      <c r="C36" s="44">
        <v>65000</v>
      </c>
      <c r="D36" s="53">
        <v>31257.7</v>
      </c>
      <c r="E36" s="44">
        <v>31257.7</v>
      </c>
      <c r="F36" s="19">
        <f>E36/D36*100</f>
        <v>100</v>
      </c>
      <c r="G36" s="44">
        <f>E36/E78*100</f>
        <v>3.4384243060936743</v>
      </c>
    </row>
    <row r="37" spans="1:8">
      <c r="A37" s="42" t="s">
        <v>81</v>
      </c>
      <c r="B37" s="46" t="s">
        <v>82</v>
      </c>
      <c r="C37" s="44">
        <v>15000</v>
      </c>
      <c r="D37" s="53">
        <v>11937.72</v>
      </c>
      <c r="E37" s="44">
        <v>11937.72</v>
      </c>
      <c r="F37" s="19">
        <f>E37/D37*100</f>
        <v>100</v>
      </c>
      <c r="G37" s="44">
        <f>E37/E78*100</f>
        <v>1.3131787241972563</v>
      </c>
      <c r="H37" s="8"/>
    </row>
    <row r="38" spans="1:8">
      <c r="A38" s="42" t="s">
        <v>100</v>
      </c>
      <c r="B38" s="43" t="s">
        <v>102</v>
      </c>
      <c r="C38" s="44">
        <v>50000</v>
      </c>
      <c r="D38" s="53">
        <v>92000</v>
      </c>
      <c r="E38" s="44">
        <v>93531.82</v>
      </c>
      <c r="F38" s="19">
        <f>E38/D38*100</f>
        <v>101.66502173913044</v>
      </c>
      <c r="G38" s="44">
        <v>0</v>
      </c>
      <c r="H38" s="8"/>
    </row>
    <row r="39" spans="1:8">
      <c r="A39" s="42" t="s">
        <v>101</v>
      </c>
      <c r="B39" s="46" t="s">
        <v>69</v>
      </c>
      <c r="C39" s="44">
        <v>10000</v>
      </c>
      <c r="D39" s="53">
        <v>0</v>
      </c>
      <c r="E39" s="44">
        <v>0</v>
      </c>
      <c r="F39" s="19">
        <f t="shared" ref="F39" si="1">E39/C39*100</f>
        <v>0</v>
      </c>
      <c r="G39" s="44">
        <f>E39/E78*100</f>
        <v>0</v>
      </c>
      <c r="H39" s="8"/>
    </row>
    <row r="40" spans="1:8" ht="25.5">
      <c r="A40" s="48" t="s">
        <v>40</v>
      </c>
      <c r="B40" s="43" t="s">
        <v>117</v>
      </c>
      <c r="C40" s="56">
        <v>8000</v>
      </c>
      <c r="D40" s="56">
        <v>15000</v>
      </c>
      <c r="E40" s="56">
        <v>13419.39</v>
      </c>
      <c r="F40" s="57">
        <f>E40/D40*100</f>
        <v>89.462599999999995</v>
      </c>
      <c r="G40" s="53">
        <f>E40/E78*100</f>
        <v>1.4761660886421712</v>
      </c>
      <c r="H40" s="10"/>
    </row>
    <row r="41" spans="1:8" ht="25.5">
      <c r="A41" s="22" t="s">
        <v>6</v>
      </c>
      <c r="B41" s="23" t="s">
        <v>83</v>
      </c>
      <c r="C41" s="41">
        <f>C42</f>
        <v>20000</v>
      </c>
      <c r="D41" s="41">
        <f>D42</f>
        <v>7509.5</v>
      </c>
      <c r="E41" s="41">
        <f>E42</f>
        <v>7509.5</v>
      </c>
      <c r="F41" s="41">
        <v>100</v>
      </c>
      <c r="G41" s="41">
        <f>E41/E78*100</f>
        <v>0.82606357238729811</v>
      </c>
      <c r="H41" s="10"/>
    </row>
    <row r="42" spans="1:8">
      <c r="A42" s="42" t="s">
        <v>8</v>
      </c>
      <c r="B42" s="49" t="s">
        <v>84</v>
      </c>
      <c r="C42" s="44">
        <v>20000</v>
      </c>
      <c r="D42" s="53">
        <v>7509.5</v>
      </c>
      <c r="E42" s="44">
        <v>7509.5</v>
      </c>
      <c r="F42" s="19">
        <f>E42/D42*100</f>
        <v>100</v>
      </c>
      <c r="G42" s="44">
        <f>E42/E78*100</f>
        <v>0.82606357238729811</v>
      </c>
    </row>
    <row r="43" spans="1:8">
      <c r="A43" s="42" t="s">
        <v>10</v>
      </c>
      <c r="B43" s="49" t="s">
        <v>85</v>
      </c>
      <c r="C43" s="44">
        <v>0</v>
      </c>
      <c r="D43" s="53">
        <v>0</v>
      </c>
      <c r="E43" s="44">
        <v>0</v>
      </c>
      <c r="F43" s="44">
        <v>0</v>
      </c>
      <c r="G43" s="44">
        <v>0</v>
      </c>
    </row>
    <row r="44" spans="1:8">
      <c r="A44" s="32" t="s">
        <v>30</v>
      </c>
      <c r="B44" s="39" t="s">
        <v>31</v>
      </c>
      <c r="C44" s="34">
        <f>C45+C48+C54</f>
        <v>131000</v>
      </c>
      <c r="D44" s="63">
        <f>D45+D48+D54</f>
        <v>91850.11</v>
      </c>
      <c r="E44" s="63">
        <f>E45+E48+E54</f>
        <v>92071.6</v>
      </c>
      <c r="F44" s="63">
        <f>E44/D44*100</f>
        <v>100.24114287941516</v>
      </c>
      <c r="G44" s="63">
        <f>E44/E78*100</f>
        <v>10.128103710155719</v>
      </c>
      <c r="H44" s="8"/>
    </row>
    <row r="45" spans="1:8">
      <c r="A45" s="14" t="s">
        <v>2</v>
      </c>
      <c r="B45" s="45" t="s">
        <v>32</v>
      </c>
      <c r="C45" s="16">
        <f>C46+C47</f>
        <v>16000</v>
      </c>
      <c r="D45" s="41">
        <f>D46+D47</f>
        <v>8050</v>
      </c>
      <c r="E45" s="41">
        <f>E46+E47</f>
        <v>8050</v>
      </c>
      <c r="F45" s="41">
        <f>E45/D45*100</f>
        <v>100</v>
      </c>
      <c r="G45" s="41">
        <f>E45/E78*100</f>
        <v>0.88551990914411738</v>
      </c>
      <c r="H45" s="8"/>
    </row>
    <row r="46" spans="1:8">
      <c r="A46" s="17" t="s">
        <v>25</v>
      </c>
      <c r="B46" s="49" t="s">
        <v>33</v>
      </c>
      <c r="C46" s="19">
        <v>3000</v>
      </c>
      <c r="D46" s="54">
        <v>2000</v>
      </c>
      <c r="E46" s="54">
        <v>2000</v>
      </c>
      <c r="F46" s="54">
        <f>E46/D46*100</f>
        <v>100</v>
      </c>
      <c r="G46" s="53">
        <f>E46/E78*100</f>
        <v>0.22000494637120929</v>
      </c>
    </row>
    <row r="47" spans="1:8">
      <c r="A47" s="17" t="s">
        <v>73</v>
      </c>
      <c r="B47" s="49" t="s">
        <v>34</v>
      </c>
      <c r="C47" s="19">
        <v>13000</v>
      </c>
      <c r="D47" s="54">
        <v>6050</v>
      </c>
      <c r="E47" s="54">
        <v>6050</v>
      </c>
      <c r="F47" s="54">
        <f>E47/D47*100</f>
        <v>100</v>
      </c>
      <c r="G47" s="53">
        <f>E47/E78*100</f>
        <v>0.66551496277290811</v>
      </c>
    </row>
    <row r="48" spans="1:8">
      <c r="A48" s="14" t="s">
        <v>4</v>
      </c>
      <c r="B48" s="45" t="s">
        <v>35</v>
      </c>
      <c r="C48" s="16">
        <f>C50+C51+C52+C49+C53</f>
        <v>95000</v>
      </c>
      <c r="D48" s="41">
        <f>D50+D51+D52+D49+D53</f>
        <v>35712.61</v>
      </c>
      <c r="E48" s="41">
        <f>E50+E51+E52+E49+E53</f>
        <v>35934.1</v>
      </c>
      <c r="F48" s="41">
        <f>E48/D48*100</f>
        <v>100.62020109983561</v>
      </c>
      <c r="G48" s="41">
        <f>E48/E78*100</f>
        <v>3.9528398716988358</v>
      </c>
      <c r="H48" s="8"/>
    </row>
    <row r="49" spans="1:11" ht="25.5">
      <c r="A49" s="50" t="s">
        <v>36</v>
      </c>
      <c r="B49" s="51" t="s">
        <v>37</v>
      </c>
      <c r="C49" s="70">
        <v>0</v>
      </c>
      <c r="D49" s="52">
        <v>0</v>
      </c>
      <c r="E49" s="52">
        <v>0</v>
      </c>
      <c r="F49" s="52">
        <v>0</v>
      </c>
      <c r="G49" s="53">
        <v>0</v>
      </c>
      <c r="J49" s="6"/>
      <c r="K49" s="6"/>
    </row>
    <row r="50" spans="1:11">
      <c r="A50" s="17" t="s">
        <v>38</v>
      </c>
      <c r="B50" s="49" t="s">
        <v>114</v>
      </c>
      <c r="C50" s="19">
        <v>15000</v>
      </c>
      <c r="D50" s="54">
        <v>11359.86</v>
      </c>
      <c r="E50" s="54">
        <v>11359.86</v>
      </c>
      <c r="F50" s="54">
        <f>E50/D50*100</f>
        <v>100</v>
      </c>
      <c r="G50" s="53">
        <f>E50/E78*100</f>
        <v>1.2496126950422228</v>
      </c>
      <c r="H50" s="8"/>
      <c r="J50" s="6"/>
    </row>
    <row r="51" spans="1:11">
      <c r="A51" s="17" t="s">
        <v>39</v>
      </c>
      <c r="B51" s="49" t="s">
        <v>92</v>
      </c>
      <c r="C51" s="19">
        <v>60000</v>
      </c>
      <c r="D51" s="54">
        <v>8650</v>
      </c>
      <c r="E51" s="54">
        <v>8650</v>
      </c>
      <c r="F51" s="54">
        <f>E51/D51*100</f>
        <v>100</v>
      </c>
      <c r="G51" s="53">
        <f>E51/E78*100</f>
        <v>0.95152139305548011</v>
      </c>
      <c r="H51" s="8"/>
    </row>
    <row r="52" spans="1:11">
      <c r="A52" s="17" t="s">
        <v>40</v>
      </c>
      <c r="B52" s="49" t="s">
        <v>41</v>
      </c>
      <c r="C52" s="19">
        <v>20000</v>
      </c>
      <c r="D52" s="54">
        <v>14000</v>
      </c>
      <c r="E52" s="54">
        <v>14221.49</v>
      </c>
      <c r="F52" s="54">
        <f>E52/D52*100</f>
        <v>101.58207142857142</v>
      </c>
      <c r="G52" s="53">
        <f>E52/E78*100</f>
        <v>1.5643990723843446</v>
      </c>
      <c r="H52" s="8"/>
    </row>
    <row r="53" spans="1:11">
      <c r="A53" s="17" t="s">
        <v>42</v>
      </c>
      <c r="B53" s="49" t="s">
        <v>97</v>
      </c>
      <c r="C53" s="52">
        <v>0</v>
      </c>
      <c r="D53" s="54">
        <v>1702.75</v>
      </c>
      <c r="E53" s="54">
        <v>1702.75</v>
      </c>
      <c r="F53" s="54">
        <v>0</v>
      </c>
      <c r="G53" s="53">
        <f>E53/E78*100</f>
        <v>0.18730671121678832</v>
      </c>
    </row>
    <row r="54" spans="1:11">
      <c r="A54" s="14" t="s">
        <v>6</v>
      </c>
      <c r="B54" s="45" t="s">
        <v>63</v>
      </c>
      <c r="C54" s="16">
        <v>20000</v>
      </c>
      <c r="D54" s="41">
        <v>48087.5</v>
      </c>
      <c r="E54" s="41">
        <v>48087.5</v>
      </c>
      <c r="F54" s="41">
        <f t="shared" ref="F54:F62" si="2">E54/D54*100</f>
        <v>100</v>
      </c>
      <c r="G54" s="41">
        <f>E54/E78*100</f>
        <v>5.2897439293127642</v>
      </c>
      <c r="H54" s="8"/>
    </row>
    <row r="55" spans="1:11">
      <c r="A55" s="32" t="s">
        <v>43</v>
      </c>
      <c r="B55" s="39" t="s">
        <v>44</v>
      </c>
      <c r="C55" s="34">
        <f>C56+C58+C59+C57</f>
        <v>43000</v>
      </c>
      <c r="D55" s="63">
        <f>D56+D58+D59+D57</f>
        <v>25725.989999999998</v>
      </c>
      <c r="E55" s="63">
        <f>E56+E58+E59+E57</f>
        <v>25725.989999999998</v>
      </c>
      <c r="F55" s="63">
        <f t="shared" si="2"/>
        <v>100</v>
      </c>
      <c r="G55" s="63">
        <f>E55/E78*100</f>
        <v>2.8299225251481328</v>
      </c>
      <c r="H55" s="8"/>
    </row>
    <row r="56" spans="1:11">
      <c r="A56" s="55" t="s">
        <v>2</v>
      </c>
      <c r="B56" s="36" t="s">
        <v>113</v>
      </c>
      <c r="C56" s="57">
        <v>15000</v>
      </c>
      <c r="D56" s="57">
        <v>10025.629999999999</v>
      </c>
      <c r="E56" s="57">
        <v>10025.629999999999</v>
      </c>
      <c r="F56" s="57">
        <f t="shared" si="2"/>
        <v>100</v>
      </c>
      <c r="G56" s="56">
        <f>E56/E78*100</f>
        <v>1.1028440952437935</v>
      </c>
      <c r="H56" s="8"/>
    </row>
    <row r="57" spans="1:11">
      <c r="A57" s="35" t="s">
        <v>4</v>
      </c>
      <c r="B57" s="36" t="s">
        <v>45</v>
      </c>
      <c r="C57" s="37">
        <v>10000</v>
      </c>
      <c r="D57" s="57">
        <v>2267</v>
      </c>
      <c r="E57" s="57">
        <v>2267</v>
      </c>
      <c r="F57" s="57">
        <f t="shared" si="2"/>
        <v>100</v>
      </c>
      <c r="G57" s="56">
        <f>E57/E78*100</f>
        <v>0.24937560671176576</v>
      </c>
      <c r="H57" s="8"/>
      <c r="K57" s="6"/>
    </row>
    <row r="58" spans="1:11">
      <c r="A58" s="35" t="s">
        <v>6</v>
      </c>
      <c r="B58" s="36" t="s">
        <v>70</v>
      </c>
      <c r="C58" s="37">
        <v>10000</v>
      </c>
      <c r="D58" s="57">
        <v>13161.36</v>
      </c>
      <c r="E58" s="57">
        <v>13161.36</v>
      </c>
      <c r="F58" s="57">
        <f t="shared" si="2"/>
        <v>100</v>
      </c>
      <c r="G58" s="56">
        <f>E58/E78*100</f>
        <v>1.4477821504860897</v>
      </c>
      <c r="H58" s="8"/>
    </row>
    <row r="59" spans="1:11">
      <c r="A59" s="35" t="s">
        <v>12</v>
      </c>
      <c r="B59" s="36" t="s">
        <v>71</v>
      </c>
      <c r="C59" s="37">
        <v>8000</v>
      </c>
      <c r="D59" s="57">
        <v>272</v>
      </c>
      <c r="E59" s="57">
        <v>272</v>
      </c>
      <c r="F59" s="57">
        <f t="shared" si="2"/>
        <v>100</v>
      </c>
      <c r="G59" s="56">
        <f>E59/E78*100</f>
        <v>2.9920672706484464E-2</v>
      </c>
      <c r="H59" s="8"/>
    </row>
    <row r="60" spans="1:11">
      <c r="A60" s="32" t="s">
        <v>46</v>
      </c>
      <c r="B60" s="39" t="s">
        <v>47</v>
      </c>
      <c r="C60" s="34">
        <f>C61+C62+C63</f>
        <v>17000</v>
      </c>
      <c r="D60" s="63">
        <f>D61+D62+D63</f>
        <v>13790</v>
      </c>
      <c r="E60" s="63">
        <f>E61+E62+E63</f>
        <v>13725.2</v>
      </c>
      <c r="F60" s="63">
        <f t="shared" si="2"/>
        <v>99.530094271211027</v>
      </c>
      <c r="G60" s="63">
        <f>E60/E78*100</f>
        <v>1.5098059449670611</v>
      </c>
      <c r="H60" s="8"/>
    </row>
    <row r="61" spans="1:11">
      <c r="A61" s="35" t="s">
        <v>2</v>
      </c>
      <c r="B61" s="36" t="s">
        <v>48</v>
      </c>
      <c r="C61" s="37">
        <v>5000</v>
      </c>
      <c r="D61" s="57">
        <v>1890</v>
      </c>
      <c r="E61" s="57">
        <v>1890</v>
      </c>
      <c r="F61" s="57">
        <f t="shared" si="2"/>
        <v>100</v>
      </c>
      <c r="G61" s="56">
        <f>E61/E78*100</f>
        <v>0.20790467432079276</v>
      </c>
      <c r="H61" s="8"/>
    </row>
    <row r="62" spans="1:11" ht="25.5" customHeight="1">
      <c r="A62" s="55" t="s">
        <v>4</v>
      </c>
      <c r="B62" s="36" t="s">
        <v>87</v>
      </c>
      <c r="C62" s="57">
        <v>12000</v>
      </c>
      <c r="D62" s="57">
        <v>11900</v>
      </c>
      <c r="E62" s="57">
        <v>11835.2</v>
      </c>
      <c r="F62" s="57">
        <f t="shared" si="2"/>
        <v>99.455462184873952</v>
      </c>
      <c r="G62" s="56">
        <f>E62/E78*100</f>
        <v>1.3019012706462683</v>
      </c>
      <c r="H62" s="8"/>
    </row>
    <row r="63" spans="1:11">
      <c r="A63" s="35" t="s">
        <v>49</v>
      </c>
      <c r="B63" s="36" t="s">
        <v>115</v>
      </c>
      <c r="C63" s="38">
        <v>0</v>
      </c>
      <c r="D63" s="56">
        <v>0</v>
      </c>
      <c r="E63" s="56">
        <v>0</v>
      </c>
      <c r="F63" s="56">
        <v>0</v>
      </c>
      <c r="G63" s="56">
        <v>0</v>
      </c>
    </row>
    <row r="64" spans="1:11">
      <c r="A64" s="32" t="s">
        <v>50</v>
      </c>
      <c r="B64" s="39" t="s">
        <v>51</v>
      </c>
      <c r="C64" s="34">
        <f>C65+C66+C69+C70+C67+C68</f>
        <v>18000</v>
      </c>
      <c r="D64" s="63">
        <f>D65+D66+D69+D70+D67+D68</f>
        <v>2737.5</v>
      </c>
      <c r="E64" s="63">
        <f>E65+E66+E69+E70+E67+E68</f>
        <v>2737.5</v>
      </c>
      <c r="F64" s="63">
        <f>E64/D64*100</f>
        <v>100</v>
      </c>
      <c r="G64" s="63">
        <f>E64/E78*100</f>
        <v>0.30113177034559269</v>
      </c>
      <c r="H64" s="8"/>
    </row>
    <row r="65" spans="1:9">
      <c r="A65" s="35" t="s">
        <v>2</v>
      </c>
      <c r="B65" s="36" t="s">
        <v>104</v>
      </c>
      <c r="C65" s="37">
        <v>8000</v>
      </c>
      <c r="D65" s="57">
        <v>1537.5</v>
      </c>
      <c r="E65" s="57">
        <v>1537.5</v>
      </c>
      <c r="F65" s="57">
        <f>E65/D65*100</f>
        <v>100</v>
      </c>
      <c r="G65" s="56">
        <f>E65/E78*100</f>
        <v>0.16912880252286716</v>
      </c>
      <c r="H65" s="8"/>
    </row>
    <row r="66" spans="1:9">
      <c r="A66" s="35" t="s">
        <v>4</v>
      </c>
      <c r="B66" s="36" t="s">
        <v>52</v>
      </c>
      <c r="C66" s="37">
        <v>0</v>
      </c>
      <c r="D66" s="57">
        <v>0</v>
      </c>
      <c r="E66" s="57">
        <v>0</v>
      </c>
      <c r="F66" s="57">
        <v>0</v>
      </c>
      <c r="G66" s="56">
        <f>E66/E78*100</f>
        <v>0</v>
      </c>
      <c r="H66" s="8"/>
    </row>
    <row r="67" spans="1:9">
      <c r="A67" s="35" t="s">
        <v>6</v>
      </c>
      <c r="B67" s="36" t="s">
        <v>53</v>
      </c>
      <c r="C67" s="37">
        <v>0</v>
      </c>
      <c r="D67" s="57">
        <v>0</v>
      </c>
      <c r="E67" s="57">
        <v>0</v>
      </c>
      <c r="F67" s="57">
        <v>0</v>
      </c>
      <c r="G67" s="56">
        <v>0</v>
      </c>
    </row>
    <row r="68" spans="1:9">
      <c r="A68" s="35" t="s">
        <v>12</v>
      </c>
      <c r="B68" s="36" t="s">
        <v>54</v>
      </c>
      <c r="C68" s="47">
        <v>0</v>
      </c>
      <c r="D68" s="58">
        <v>0</v>
      </c>
      <c r="E68" s="58">
        <v>0</v>
      </c>
      <c r="F68" s="58">
        <v>0</v>
      </c>
      <c r="G68" s="58">
        <v>0</v>
      </c>
    </row>
    <row r="69" spans="1:9">
      <c r="A69" s="35" t="s">
        <v>14</v>
      </c>
      <c r="B69" s="36" t="s">
        <v>55</v>
      </c>
      <c r="C69" s="37">
        <v>8000</v>
      </c>
      <c r="D69" s="57">
        <v>0</v>
      </c>
      <c r="E69" s="57">
        <v>0</v>
      </c>
      <c r="F69" s="57">
        <v>0</v>
      </c>
      <c r="G69" s="56">
        <v>0</v>
      </c>
    </row>
    <row r="70" spans="1:9" ht="25.5">
      <c r="A70" s="55" t="s">
        <v>15</v>
      </c>
      <c r="B70" s="36" t="s">
        <v>103</v>
      </c>
      <c r="C70" s="57">
        <v>2000</v>
      </c>
      <c r="D70" s="57">
        <v>1200</v>
      </c>
      <c r="E70" s="57">
        <v>1200</v>
      </c>
      <c r="F70" s="57">
        <f>E70/D70*100</f>
        <v>100</v>
      </c>
      <c r="G70" s="56">
        <f>E70/E78*100</f>
        <v>0.13200296782272558</v>
      </c>
      <c r="H70" s="8"/>
    </row>
    <row r="71" spans="1:9">
      <c r="A71" s="32" t="s">
        <v>56</v>
      </c>
      <c r="B71" s="39" t="s">
        <v>57</v>
      </c>
      <c r="C71" s="59">
        <v>0</v>
      </c>
      <c r="D71" s="59">
        <v>0</v>
      </c>
      <c r="E71" s="59">
        <v>0</v>
      </c>
      <c r="F71" s="59">
        <v>0</v>
      </c>
      <c r="G71" s="59">
        <v>0</v>
      </c>
    </row>
    <row r="72" spans="1:9" ht="25.5">
      <c r="A72" s="55" t="s">
        <v>2</v>
      </c>
      <c r="B72" s="36" t="s">
        <v>58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</row>
    <row r="73" spans="1:9" ht="25.5">
      <c r="A73" s="60" t="s">
        <v>59</v>
      </c>
      <c r="B73" s="61" t="s">
        <v>116</v>
      </c>
      <c r="C73" s="63">
        <f>C74+C75</f>
        <v>5000</v>
      </c>
      <c r="D73" s="63">
        <f>D74+D75</f>
        <v>4677.3999999999996</v>
      </c>
      <c r="E73" s="63">
        <f>E74+E75</f>
        <v>4792.3999999999996</v>
      </c>
      <c r="F73" s="63">
        <f>E73/D73*100</f>
        <v>102.45863086330012</v>
      </c>
      <c r="G73" s="63">
        <f>E73/E78*100</f>
        <v>0.52717585249469168</v>
      </c>
      <c r="H73" s="10"/>
    </row>
    <row r="74" spans="1:9">
      <c r="A74" s="62" t="s">
        <v>2</v>
      </c>
      <c r="B74" s="29" t="s">
        <v>72</v>
      </c>
      <c r="C74" s="71">
        <v>0</v>
      </c>
      <c r="D74" s="66">
        <v>0</v>
      </c>
      <c r="E74" s="66">
        <v>0</v>
      </c>
      <c r="F74" s="57">
        <v>0</v>
      </c>
      <c r="G74" s="56">
        <f>E74/E78*100</f>
        <v>0</v>
      </c>
      <c r="H74" s="8"/>
    </row>
    <row r="75" spans="1:9">
      <c r="A75" s="62" t="s">
        <v>4</v>
      </c>
      <c r="B75" s="29" t="s">
        <v>79</v>
      </c>
      <c r="C75" s="71">
        <v>5000</v>
      </c>
      <c r="D75" s="66">
        <v>4677.3999999999996</v>
      </c>
      <c r="E75" s="66">
        <v>4792.3999999999996</v>
      </c>
      <c r="F75" s="57">
        <f>E75/D75*100</f>
        <v>102.45863086330012</v>
      </c>
      <c r="G75" s="56">
        <f>E75/E78*100</f>
        <v>0.52717585249469168</v>
      </c>
      <c r="H75" s="8"/>
    </row>
    <row r="76" spans="1:9">
      <c r="A76" s="32" t="s">
        <v>60</v>
      </c>
      <c r="B76" s="39" t="s">
        <v>112</v>
      </c>
      <c r="C76" s="34">
        <v>18000</v>
      </c>
      <c r="D76" s="63">
        <v>15500</v>
      </c>
      <c r="E76" s="63">
        <v>13759.71</v>
      </c>
      <c r="F76" s="63">
        <f>E76/D76*100</f>
        <v>88.772322580645152</v>
      </c>
      <c r="G76" s="63">
        <f>E76/E78*100</f>
        <v>1.513602130316696</v>
      </c>
      <c r="H76" s="8"/>
    </row>
    <row r="77" spans="1:9" ht="25.5">
      <c r="A77" s="60" t="s">
        <v>61</v>
      </c>
      <c r="B77" s="39" t="s">
        <v>91</v>
      </c>
      <c r="C77" s="59">
        <v>0</v>
      </c>
      <c r="D77" s="59">
        <v>0</v>
      </c>
      <c r="E77" s="59">
        <v>0</v>
      </c>
      <c r="F77" s="59">
        <v>0</v>
      </c>
      <c r="G77" s="59">
        <v>0</v>
      </c>
    </row>
    <row r="78" spans="1:9">
      <c r="A78" s="26"/>
      <c r="B78" s="27" t="s">
        <v>62</v>
      </c>
      <c r="C78" s="69">
        <f>C19+C23+C44+C55+C60+C64+C73+C76</f>
        <v>1100000</v>
      </c>
      <c r="D78" s="67">
        <f>D19+D23+D44+D55+D60+D64+D73+D76</f>
        <v>910633.84</v>
      </c>
      <c r="E78" s="67">
        <f>E19+E23+E44+E55+E60+E64+E73+E76</f>
        <v>909070.46999999986</v>
      </c>
      <c r="F78" s="67">
        <f>E78/D78*100</f>
        <v>99.828320678265143</v>
      </c>
      <c r="G78" s="67">
        <f>G19+G23+G44+G55+G60+G64+G76+G73</f>
        <v>100</v>
      </c>
      <c r="H78" s="8"/>
      <c r="I78" s="6"/>
    </row>
    <row r="79" spans="1:9">
      <c r="A79" s="62"/>
      <c r="B79" s="78" t="s">
        <v>123</v>
      </c>
      <c r="C79" s="76"/>
      <c r="D79" s="75"/>
      <c r="E79" s="68">
        <f>E17-E78</f>
        <v>111216.2100000002</v>
      </c>
      <c r="F79" s="64"/>
      <c r="G79" s="65"/>
      <c r="H79" s="8"/>
    </row>
    <row r="80" spans="1:9">
      <c r="B80" s="77" t="s">
        <v>120</v>
      </c>
    </row>
    <row r="81" spans="5:7">
      <c r="E81" s="7"/>
      <c r="F81" s="7"/>
    </row>
    <row r="82" spans="5:7" ht="12.75" customHeight="1">
      <c r="G82" s="11"/>
    </row>
    <row r="83" spans="5:7" ht="12.75" customHeight="1">
      <c r="E83" s="72" t="s">
        <v>94</v>
      </c>
      <c r="F83" s="72"/>
    </row>
    <row r="84" spans="5:7" ht="15.75">
      <c r="E84" s="72" t="s">
        <v>93</v>
      </c>
      <c r="F84" s="72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&amp;CFINANCIJSKO IZVJEŠĆE TURISTIČKE ZAJEDNICE GRADA VUKOVARA ZA 2015. GODINU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2016-03-22T08:37:07Z</dcterms:modified>
</cp:coreProperties>
</file>