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80" i="1"/>
  <c r="E80"/>
  <c r="G80"/>
  <c r="C80"/>
  <c r="F13"/>
  <c r="E15"/>
  <c r="D15"/>
  <c r="E48"/>
  <c r="E45" l="1"/>
  <c r="E44" s="1"/>
  <c r="D45" l="1"/>
  <c r="F36"/>
  <c r="F35"/>
  <c r="F32"/>
  <c r="F30"/>
  <c r="F29"/>
  <c r="F11"/>
  <c r="F8"/>
  <c r="H76"/>
  <c r="H72"/>
  <c r="H69"/>
  <c r="H68"/>
  <c r="H67"/>
  <c r="H63"/>
  <c r="H49"/>
  <c r="H43"/>
  <c r="C15" l="1"/>
  <c r="E4" l="1"/>
  <c r="D48" l="1"/>
  <c r="C48"/>
  <c r="E27"/>
  <c r="E26" s="1"/>
  <c r="D27"/>
  <c r="D26" s="1"/>
  <c r="G34"/>
  <c r="G33"/>
  <c r="E37"/>
  <c r="F9"/>
  <c r="F77" l="1"/>
  <c r="F75"/>
  <c r="F74"/>
  <c r="F70"/>
  <c r="F66"/>
  <c r="F65"/>
  <c r="F62"/>
  <c r="F61"/>
  <c r="F59"/>
  <c r="F58"/>
  <c r="F57"/>
  <c r="F56"/>
  <c r="F54"/>
  <c r="F52"/>
  <c r="F51"/>
  <c r="F50"/>
  <c r="F47"/>
  <c r="F46"/>
  <c r="F42"/>
  <c r="F40"/>
  <c r="F39"/>
  <c r="F38"/>
  <c r="E41"/>
  <c r="D41"/>
  <c r="F28"/>
  <c r="F25"/>
  <c r="F24"/>
  <c r="F20"/>
  <c r="F19"/>
  <c r="F14"/>
  <c r="F10"/>
  <c r="F5"/>
  <c r="F3"/>
  <c r="F2"/>
  <c r="E73"/>
  <c r="E64"/>
  <c r="E60"/>
  <c r="E55"/>
  <c r="E18"/>
  <c r="E22" l="1"/>
  <c r="E79" l="1"/>
  <c r="E7" l="1"/>
  <c r="G7" s="1"/>
  <c r="D18"/>
  <c r="D73"/>
  <c r="C73"/>
  <c r="F73" s="1"/>
  <c r="G75"/>
  <c r="D64"/>
  <c r="D60"/>
  <c r="D55"/>
  <c r="D44"/>
  <c r="D37"/>
  <c r="D23"/>
  <c r="D7"/>
  <c r="D4"/>
  <c r="G79"/>
  <c r="G77"/>
  <c r="G76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2"/>
  <c r="G31"/>
  <c r="G30"/>
  <c r="G29"/>
  <c r="G28"/>
  <c r="G27"/>
  <c r="G26"/>
  <c r="G25"/>
  <c r="G24"/>
  <c r="G23"/>
  <c r="G22"/>
  <c r="G21"/>
  <c r="G20"/>
  <c r="G19"/>
  <c r="G18"/>
  <c r="G14"/>
  <c r="G13"/>
  <c r="G12"/>
  <c r="G11"/>
  <c r="G10"/>
  <c r="G9"/>
  <c r="G8"/>
  <c r="G6"/>
  <c r="G5"/>
  <c r="G4"/>
  <c r="G3"/>
  <c r="G2"/>
  <c r="C64"/>
  <c r="F64" s="1"/>
  <c r="C60"/>
  <c r="F60" s="1"/>
  <c r="C55"/>
  <c r="F55" s="1"/>
  <c r="F48"/>
  <c r="C45"/>
  <c r="F45" s="1"/>
  <c r="C41"/>
  <c r="F41" s="1"/>
  <c r="C37"/>
  <c r="F37" s="1"/>
  <c r="C35"/>
  <c r="C27"/>
  <c r="F27" s="1"/>
  <c r="C23"/>
  <c r="F23" s="1"/>
  <c r="C18"/>
  <c r="F18" s="1"/>
  <c r="C7"/>
  <c r="H44" l="1"/>
  <c r="H48"/>
  <c r="H50"/>
  <c r="H74"/>
  <c r="H70"/>
  <c r="H66"/>
  <c r="H62"/>
  <c r="H60"/>
  <c r="H58"/>
  <c r="H56"/>
  <c r="H54"/>
  <c r="H52"/>
  <c r="H51"/>
  <c r="H46"/>
  <c r="H42"/>
  <c r="H40"/>
  <c r="H38"/>
  <c r="H36"/>
  <c r="H34"/>
  <c r="H32"/>
  <c r="H30"/>
  <c r="H28"/>
  <c r="H26"/>
  <c r="H24"/>
  <c r="H22"/>
  <c r="H19"/>
  <c r="H77"/>
  <c r="H75"/>
  <c r="H73"/>
  <c r="H71"/>
  <c r="H65"/>
  <c r="H64"/>
  <c r="H61"/>
  <c r="H59"/>
  <c r="H57"/>
  <c r="H55"/>
  <c r="H53"/>
  <c r="H47"/>
  <c r="H45"/>
  <c r="H41"/>
  <c r="H39"/>
  <c r="H37"/>
  <c r="H35"/>
  <c r="H33"/>
  <c r="H31"/>
  <c r="H29"/>
  <c r="H27"/>
  <c r="H25"/>
  <c r="H23"/>
  <c r="H20"/>
  <c r="H18"/>
  <c r="F4"/>
  <c r="F7"/>
  <c r="C44"/>
  <c r="F44" s="1"/>
  <c r="D22"/>
  <c r="C26"/>
  <c r="H79" l="1"/>
  <c r="D79"/>
  <c r="C22"/>
  <c r="F26"/>
  <c r="G15"/>
  <c r="H13" s="1"/>
  <c r="F15"/>
  <c r="H14" l="1"/>
  <c r="H8"/>
  <c r="H5"/>
  <c r="H3"/>
  <c r="H9"/>
  <c r="H4"/>
  <c r="H2"/>
  <c r="H11"/>
  <c r="H10"/>
  <c r="H7"/>
  <c r="C79"/>
  <c r="F79" s="1"/>
  <c r="F22"/>
  <c r="H15" l="1"/>
</calcChain>
</file>

<file path=xl/sharedStrings.xml><?xml version="1.0" encoding="utf-8"?>
<sst xmlns="http://schemas.openxmlformats.org/spreadsheetml/2006/main" count="213" uniqueCount="127">
  <si>
    <t>RB</t>
  </si>
  <si>
    <t>PRIHODI PO VRSTAMA</t>
  </si>
  <si>
    <t>1.</t>
  </si>
  <si>
    <t>Prihodi od boravišne pristojbe</t>
  </si>
  <si>
    <t>2.</t>
  </si>
  <si>
    <t>Prihodi od turističke članarine</t>
  </si>
  <si>
    <t>3.</t>
  </si>
  <si>
    <t>Prihodi iz proračuna općine/grada/državnog</t>
  </si>
  <si>
    <t>3.1.</t>
  </si>
  <si>
    <t xml:space="preserve">za programske aktivnosti </t>
  </si>
  <si>
    <t>3.2.</t>
  </si>
  <si>
    <t>za funkcioniranje turističkog ureda</t>
  </si>
  <si>
    <t>4.</t>
  </si>
  <si>
    <t>Prihodi od drugih aktivnosti</t>
  </si>
  <si>
    <t>5.</t>
  </si>
  <si>
    <t>6.</t>
  </si>
  <si>
    <t>RASHODI PO VRSTAMA</t>
  </si>
  <si>
    <t>I.</t>
  </si>
  <si>
    <t>ADMINISTRATIVNI RASHODI</t>
  </si>
  <si>
    <t>Rashodi za radnike</t>
  </si>
  <si>
    <t>Rashodi ureda</t>
  </si>
  <si>
    <t>Rashodi za rad tijela Turističke zajednice</t>
  </si>
  <si>
    <t>II.</t>
  </si>
  <si>
    <t>DIZAJN VRIJEDNOSTI</t>
  </si>
  <si>
    <t>1.1.</t>
  </si>
  <si>
    <t>Projekt Volim Hrvatsku</t>
  </si>
  <si>
    <t>Manifestacije</t>
  </si>
  <si>
    <t>Kulturno-zabavne</t>
  </si>
  <si>
    <t xml:space="preserve">Sportske manifestacije </t>
  </si>
  <si>
    <t>Ostale manifestacije</t>
  </si>
  <si>
    <t>Potpore manifestacijama (suorganizacija s drugim subjektima te donacije drugima za manifestacije)</t>
  </si>
  <si>
    <t>III.</t>
  </si>
  <si>
    <t xml:space="preserve">KOMUNIKACIJA VRIJEDNOSTI </t>
  </si>
  <si>
    <t>Online komunikacije</t>
  </si>
  <si>
    <t>Internet oglašavanje</t>
  </si>
  <si>
    <t>Internet stranice i upravljanje Internet stranicama</t>
  </si>
  <si>
    <t>Offline komunikacije</t>
  </si>
  <si>
    <t>2.1.</t>
  </si>
  <si>
    <t>Oglašavaje u promotivnim kampanjama javnog i privatnog sektora</t>
  </si>
  <si>
    <t>2.2.</t>
  </si>
  <si>
    <t>2.3.</t>
  </si>
  <si>
    <t>2.4.</t>
  </si>
  <si>
    <t>Suveniri i promo materijali</t>
  </si>
  <si>
    <t>2.5.</t>
  </si>
  <si>
    <t>IV.</t>
  </si>
  <si>
    <t>DISTRIBUCIJA I PRODAJA VRIJEDNOSTI</t>
  </si>
  <si>
    <t>Sajmovi (u skladu sa zakonskim propisima i propisanim pravilima za sustav TZ)</t>
  </si>
  <si>
    <t>Posebne prezentacije</t>
  </si>
  <si>
    <t>V.</t>
  </si>
  <si>
    <t>INTERNI MARKETING</t>
  </si>
  <si>
    <t>Edukacija (zaposleni, subjekti javnog i privatnog sektora)</t>
  </si>
  <si>
    <t xml:space="preserve">3. </t>
  </si>
  <si>
    <t>Nagrade i priznaja (Projekt. Volim Hrvatsku i ostalo)</t>
  </si>
  <si>
    <t>VI.</t>
  </si>
  <si>
    <t>MARKETINŠKA INFRASTRUKTURA</t>
  </si>
  <si>
    <t>Proizvodnja multimedijalnih materijala</t>
  </si>
  <si>
    <t>Istraživanje tržišta</t>
  </si>
  <si>
    <t xml:space="preserve">Formiranje baze podataka </t>
  </si>
  <si>
    <t>Suradnja s međunarodnim institucijama</t>
  </si>
  <si>
    <t>Banka fotografija i priprema u izdavaštvu</t>
  </si>
  <si>
    <t xml:space="preserve">VII. </t>
  </si>
  <si>
    <t>POSEBNI PROGRAMI</t>
  </si>
  <si>
    <t>Projekti poticanje i pomaganje razvoja turizma na područjima koja nisu turistički razvijena</t>
  </si>
  <si>
    <t>VIII.</t>
  </si>
  <si>
    <r>
      <t xml:space="preserve">OSTALO </t>
    </r>
    <r>
      <rPr>
        <sz val="10"/>
        <rFont val="Calibri"/>
        <family val="2"/>
        <charset val="238"/>
      </rPr>
      <t>(planovi razvoja turizma, strateški marketing planovi i ostalo)</t>
    </r>
  </si>
  <si>
    <t>IX.</t>
  </si>
  <si>
    <t>TRANSFER BORAVIŠNE PRISTOJBE OPĆINI/GRADU (30%)</t>
  </si>
  <si>
    <t>X.</t>
  </si>
  <si>
    <t>SVEUKUPNO RASHODI</t>
  </si>
  <si>
    <t>Smeđa signalizacija</t>
  </si>
  <si>
    <t>Transfer od TZ VSŽ</t>
  </si>
  <si>
    <t xml:space="preserve">od transfera HTZ – a </t>
  </si>
  <si>
    <t>prihodi od kamata</t>
  </si>
  <si>
    <t>Ministarstvo turizma</t>
  </si>
  <si>
    <t>Vinkovo u Vukovaru</t>
  </si>
  <si>
    <t>Prvosvibanjski izlet u Adici</t>
  </si>
  <si>
    <t>Kad se prijatelji sastaju</t>
  </si>
  <si>
    <t>Međunarodni dan Dunava</t>
  </si>
  <si>
    <t>Živjeti s Dunavom</t>
  </si>
  <si>
    <t>Doček Nove godine na Trgu</t>
  </si>
  <si>
    <t>Biciklijada - Vukovar na pedali</t>
  </si>
  <si>
    <t>IPA projekt</t>
  </si>
  <si>
    <t>Ostale prezentacije</t>
  </si>
  <si>
    <t>Studijska putovanja novinara</t>
  </si>
  <si>
    <t>Prijevoz na vukovarsku adu</t>
  </si>
  <si>
    <t>1.2.</t>
  </si>
  <si>
    <t>2.1.1.</t>
  </si>
  <si>
    <t>2.1.2.</t>
  </si>
  <si>
    <t>2.1.3.</t>
  </si>
  <si>
    <t>2.1.4.</t>
  </si>
  <si>
    <t>2.1.5.</t>
  </si>
  <si>
    <t>2.2.1.</t>
  </si>
  <si>
    <t>2.3.1.</t>
  </si>
  <si>
    <t>Transfer (donacija Hypo banke)</t>
  </si>
  <si>
    <t xml:space="preserve">Izbor najljepše okućnice </t>
  </si>
  <si>
    <t>2.3.2.</t>
  </si>
  <si>
    <t>TID regata</t>
  </si>
  <si>
    <t xml:space="preserve">Brošure i ostali tiskani materijali </t>
  </si>
  <si>
    <t>Poticanje i sudjelovanje u uređenju grada/općine/mjesta/ (osim izgradnje komunalne infrastrukture)</t>
  </si>
  <si>
    <t>POVEĆANJE / SMANJENJE</t>
  </si>
  <si>
    <t>-</t>
  </si>
  <si>
    <t xml:space="preserve">UKUPNO PRIHODI </t>
  </si>
  <si>
    <t>PLAN 2014</t>
  </si>
  <si>
    <t>OSTVARENO 01.01. -30.09.2014.</t>
  </si>
  <si>
    <t>PLANIRANO DO 31.12.2014.</t>
  </si>
  <si>
    <t>NOVI PLAN 2014.</t>
  </si>
  <si>
    <t xml:space="preserve">            -</t>
  </si>
  <si>
    <t>Organizacija i upravljanje destinacijom i potpora razvoju DMO i DMK</t>
  </si>
  <si>
    <t>Projekti iz programa za nerazvijene</t>
  </si>
  <si>
    <t>Projekti financirani iz fonodova EU</t>
  </si>
  <si>
    <t xml:space="preserve">          -</t>
  </si>
  <si>
    <t>Ostalo</t>
  </si>
  <si>
    <t>2.1.6.</t>
  </si>
  <si>
    <t>Vukovarski etno sajam</t>
  </si>
  <si>
    <t>Božićni sajam</t>
  </si>
  <si>
    <t>2.1.7.</t>
  </si>
  <si>
    <t xml:space="preserve">Koordinacija subjekata koji su neposredno ili posredno uključeni u turistički promet </t>
  </si>
  <si>
    <t>POKRIVANJE MANJKA IZ PRETHODNE GODINE (ukoliko je isti ostvaren)</t>
  </si>
  <si>
    <t>PRIJENOS VIŠKA U IDUĆU GODINU - POKRIVANJE MANJKA U IDUĆOJ GODINI (SVEUKUPNI PRIHODI UMANJENI ZA SVEUKUPNE RASHODE)</t>
  </si>
  <si>
    <t>STRUKTURA %</t>
  </si>
  <si>
    <t>Opće oglašavanje (Oglašavanje u tisku, TV oglašavanje, radio)</t>
  </si>
  <si>
    <t>Jedinstveni turistički informacijski sustav (prijava i odjava gostiju, statistika, arhiv i dr.)</t>
  </si>
  <si>
    <t>Ostali nespomenuti prihodi (HZZO, Wall 042, Etno sajam, Božićni sajam, refundacija za troškove smještaja)</t>
  </si>
  <si>
    <t xml:space="preserve">Prijenos prihoda iz prethodne godine </t>
  </si>
  <si>
    <t>Info table (city panoi)</t>
  </si>
  <si>
    <t>Jasna Babić, dipl. oec.</t>
  </si>
  <si>
    <t xml:space="preserve">        Direktor TU: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</si>
</sst>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0"/>
      <color indexed="8"/>
      <name val="Calibri"/>
      <family val="2"/>
      <charset val="238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</font>
    <font>
      <sz val="1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horizontal="left" wrapText="1" indent="2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 indent="1"/>
    </xf>
    <xf numFmtId="0" fontId="6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2" fontId="2" fillId="0" borderId="0" xfId="0" applyNumberFormat="1" applyFont="1"/>
    <xf numFmtId="4" fontId="2" fillId="0" borderId="0" xfId="0" applyNumberFormat="1" applyFo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center" vertical="top"/>
    </xf>
    <xf numFmtId="4" fontId="5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wrapText="1"/>
    </xf>
    <xf numFmtId="4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4" fontId="1" fillId="2" borderId="1" xfId="0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2" fontId="2" fillId="0" borderId="1" xfId="0" applyNumberFormat="1" applyFont="1" applyBorder="1" applyAlignment="1">
      <alignment horizontal="right"/>
    </xf>
    <xf numFmtId="4" fontId="1" fillId="3" borderId="1" xfId="0" applyNumberFormat="1" applyFont="1" applyFill="1" applyBorder="1" applyAlignment="1">
      <alignment horizontal="right"/>
    </xf>
    <xf numFmtId="2" fontId="1" fillId="3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4" fontId="1" fillId="2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 applyAlignment="1">
      <alignment horizontal="right" vertical="top"/>
    </xf>
    <xf numFmtId="4" fontId="1" fillId="4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wrapText="1"/>
    </xf>
    <xf numFmtId="2" fontId="1" fillId="4" borderId="1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4" fontId="5" fillId="0" borderId="1" xfId="0" applyNumberFormat="1" applyFont="1" applyBorder="1" applyAlignment="1">
      <alignment horizontal="right"/>
    </xf>
    <xf numFmtId="2" fontId="5" fillId="0" borderId="1" xfId="0" applyNumberFormat="1" applyFont="1" applyBorder="1" applyAlignment="1">
      <alignment horizontal="right"/>
    </xf>
    <xf numFmtId="2" fontId="1" fillId="2" borderId="1" xfId="0" applyNumberFormat="1" applyFont="1" applyFill="1" applyBorder="1" applyAlignment="1">
      <alignment horizontal="right"/>
    </xf>
    <xf numFmtId="2" fontId="5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top"/>
    </xf>
    <xf numFmtId="2" fontId="1" fillId="2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top"/>
    </xf>
    <xf numFmtId="2" fontId="1" fillId="0" borderId="1" xfId="0" applyNumberFormat="1" applyFont="1" applyBorder="1" applyAlignment="1">
      <alignment horizontal="right" vertical="top"/>
    </xf>
    <xf numFmtId="4" fontId="5" fillId="0" borderId="1" xfId="0" applyNumberFormat="1" applyFont="1" applyBorder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 vertical="center"/>
    </xf>
    <xf numFmtId="2" fontId="7" fillId="4" borderId="1" xfId="0" applyNumberFormat="1" applyFont="1" applyFill="1" applyBorder="1" applyAlignment="1">
      <alignment horizontal="right"/>
    </xf>
    <xf numFmtId="0" fontId="2" fillId="0" borderId="1" xfId="0" applyFont="1" applyBorder="1"/>
    <xf numFmtId="0" fontId="1" fillId="2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9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Views>
    <sheetView tabSelected="1" workbookViewId="0">
      <selection activeCell="D84" sqref="D84"/>
    </sheetView>
  </sheetViews>
  <sheetFormatPr defaultRowHeight="12.75"/>
  <cols>
    <col min="1" max="1" width="5.28515625" style="14" bestFit="1" customWidth="1"/>
    <col min="2" max="2" width="51.5703125" style="7" bestFit="1" customWidth="1"/>
    <col min="3" max="3" width="13.140625" style="15" customWidth="1"/>
    <col min="4" max="5" width="13.140625" style="14" customWidth="1"/>
    <col min="6" max="6" width="11.5703125" style="15" customWidth="1"/>
    <col min="7" max="7" width="11.7109375" style="15" customWidth="1"/>
    <col min="8" max="8" width="11.28515625" style="4" customWidth="1"/>
    <col min="9" max="9" width="11.28515625" style="4" bestFit="1" customWidth="1"/>
    <col min="10" max="16384" width="9.140625" style="4"/>
  </cols>
  <sheetData>
    <row r="1" spans="1:9" s="1" customFormat="1" ht="41.25" customHeight="1">
      <c r="A1" s="27" t="s">
        <v>0</v>
      </c>
      <c r="B1" s="40" t="s">
        <v>1</v>
      </c>
      <c r="C1" s="27" t="s">
        <v>102</v>
      </c>
      <c r="D1" s="27" t="s">
        <v>103</v>
      </c>
      <c r="E1" s="27" t="s">
        <v>104</v>
      </c>
      <c r="F1" s="28" t="s">
        <v>99</v>
      </c>
      <c r="G1" s="27" t="s">
        <v>105</v>
      </c>
      <c r="H1" s="27" t="s">
        <v>119</v>
      </c>
    </row>
    <row r="2" spans="1:9">
      <c r="A2" s="12" t="s">
        <v>2</v>
      </c>
      <c r="B2" s="31" t="s">
        <v>3</v>
      </c>
      <c r="C2" s="42">
        <v>60000</v>
      </c>
      <c r="D2" s="42">
        <v>31750.18</v>
      </c>
      <c r="E2" s="42">
        <v>53000</v>
      </c>
      <c r="F2" s="43">
        <f>E2/C2*100-100</f>
        <v>-11.666666666666671</v>
      </c>
      <c r="G2" s="44">
        <f>E2</f>
        <v>53000</v>
      </c>
      <c r="H2" s="44">
        <f>G2/G15*100</f>
        <v>6.0905538956561704</v>
      </c>
    </row>
    <row r="3" spans="1:9">
      <c r="A3" s="12" t="s">
        <v>4</v>
      </c>
      <c r="B3" s="31" t="s">
        <v>5</v>
      </c>
      <c r="C3" s="42">
        <v>320000</v>
      </c>
      <c r="D3" s="42">
        <v>209351.19</v>
      </c>
      <c r="E3" s="42">
        <v>300000</v>
      </c>
      <c r="F3" s="43">
        <f t="shared" ref="F3:F5" si="0">E3/C3*100-100</f>
        <v>-6.25</v>
      </c>
      <c r="G3" s="44">
        <f t="shared" ref="G3:G14" si="1">E3</f>
        <v>300000</v>
      </c>
      <c r="H3" s="44">
        <f>G3/G15*100</f>
        <v>34.474833371638702</v>
      </c>
    </row>
    <row r="4" spans="1:9">
      <c r="A4" s="12" t="s">
        <v>6</v>
      </c>
      <c r="B4" s="31" t="s">
        <v>7</v>
      </c>
      <c r="C4" s="42">
        <v>500000</v>
      </c>
      <c r="D4" s="42">
        <f>D5</f>
        <v>329592.08</v>
      </c>
      <c r="E4" s="42">
        <f>E5</f>
        <v>460000</v>
      </c>
      <c r="F4" s="43">
        <f t="shared" si="0"/>
        <v>-8</v>
      </c>
      <c r="G4" s="44">
        <f t="shared" si="1"/>
        <v>460000</v>
      </c>
      <c r="H4" s="44">
        <f>G4/G15*100</f>
        <v>52.861411169846015</v>
      </c>
    </row>
    <row r="5" spans="1:9">
      <c r="A5" s="2" t="s">
        <v>8</v>
      </c>
      <c r="B5" s="5" t="s">
        <v>9</v>
      </c>
      <c r="C5" s="45">
        <v>500000</v>
      </c>
      <c r="D5" s="65">
        <v>329592.08</v>
      </c>
      <c r="E5" s="45">
        <v>460000</v>
      </c>
      <c r="F5" s="43">
        <f t="shared" si="0"/>
        <v>-8</v>
      </c>
      <c r="G5" s="44">
        <f t="shared" si="1"/>
        <v>460000</v>
      </c>
      <c r="H5" s="44">
        <f>G5/G15*100</f>
        <v>52.861411169846015</v>
      </c>
    </row>
    <row r="6" spans="1:9">
      <c r="A6" s="2" t="s">
        <v>10</v>
      </c>
      <c r="B6" s="5" t="s">
        <v>11</v>
      </c>
      <c r="C6" s="59" t="s">
        <v>106</v>
      </c>
      <c r="D6" s="59" t="s">
        <v>106</v>
      </c>
      <c r="E6" s="59" t="s">
        <v>106</v>
      </c>
      <c r="F6" s="59" t="s">
        <v>106</v>
      </c>
      <c r="G6" s="44" t="str">
        <f t="shared" si="1"/>
        <v xml:space="preserve">            -</v>
      </c>
      <c r="H6" s="79" t="s">
        <v>106</v>
      </c>
    </row>
    <row r="7" spans="1:9">
      <c r="A7" s="12" t="s">
        <v>12</v>
      </c>
      <c r="B7" s="31" t="s">
        <v>13</v>
      </c>
      <c r="C7" s="42">
        <f>C8+C9+C10+C11</f>
        <v>212500</v>
      </c>
      <c r="D7" s="43">
        <f>D10</f>
        <v>141</v>
      </c>
      <c r="E7" s="42">
        <f>E8+E9+E10+E11</f>
        <v>20200</v>
      </c>
      <c r="F7" s="43">
        <f>E7/C7*100-100</f>
        <v>-90.494117647058829</v>
      </c>
      <c r="G7" s="44">
        <f t="shared" si="1"/>
        <v>20200</v>
      </c>
      <c r="H7" s="44">
        <f>G7/G15*100</f>
        <v>2.3213054470236729</v>
      </c>
    </row>
    <row r="8" spans="1:9">
      <c r="A8" s="2"/>
      <c r="B8" s="3" t="s">
        <v>70</v>
      </c>
      <c r="C8" s="45">
        <v>2000</v>
      </c>
      <c r="D8" s="46">
        <v>0</v>
      </c>
      <c r="E8" s="46">
        <v>0</v>
      </c>
      <c r="F8" s="66">
        <f t="shared" ref="F8" si="2">E8/C8*100-100</f>
        <v>-100</v>
      </c>
      <c r="G8" s="44">
        <f t="shared" si="1"/>
        <v>0</v>
      </c>
      <c r="H8" s="44">
        <f>G8/G15*100</f>
        <v>0</v>
      </c>
    </row>
    <row r="9" spans="1:9">
      <c r="A9" s="2"/>
      <c r="B9" s="3" t="s">
        <v>71</v>
      </c>
      <c r="C9" s="45">
        <v>140000</v>
      </c>
      <c r="D9" s="46">
        <v>0</v>
      </c>
      <c r="E9" s="45">
        <v>20000</v>
      </c>
      <c r="F9" s="66">
        <f>E9/C9*100-100</f>
        <v>-85.714285714285722</v>
      </c>
      <c r="G9" s="44">
        <f t="shared" si="1"/>
        <v>20000</v>
      </c>
      <c r="H9" s="44">
        <f>G9/G15*100</f>
        <v>2.2983222247759136</v>
      </c>
      <c r="I9" s="24"/>
    </row>
    <row r="10" spans="1:9">
      <c r="A10" s="2"/>
      <c r="B10" s="3" t="s">
        <v>72</v>
      </c>
      <c r="C10" s="45">
        <v>500</v>
      </c>
      <c r="D10" s="46">
        <v>141</v>
      </c>
      <c r="E10" s="45">
        <v>200</v>
      </c>
      <c r="F10" s="66">
        <f>E10/C10*100-100</f>
        <v>-60</v>
      </c>
      <c r="G10" s="44">
        <f t="shared" si="1"/>
        <v>200</v>
      </c>
      <c r="H10" s="44">
        <f>G10/G15*100</f>
        <v>2.2983222247759134E-2</v>
      </c>
    </row>
    <row r="11" spans="1:9">
      <c r="A11" s="2"/>
      <c r="B11" s="3" t="s">
        <v>73</v>
      </c>
      <c r="C11" s="45">
        <v>70000</v>
      </c>
      <c r="D11" s="46">
        <v>0</v>
      </c>
      <c r="E11" s="46">
        <v>0</v>
      </c>
      <c r="F11" s="66">
        <f t="shared" ref="F11" si="3">E11/C11*100-100</f>
        <v>-100</v>
      </c>
      <c r="G11" s="44">
        <f t="shared" si="1"/>
        <v>0</v>
      </c>
      <c r="H11" s="44">
        <f>G11/G15*100</f>
        <v>0</v>
      </c>
    </row>
    <row r="12" spans="1:9">
      <c r="A12" s="2"/>
      <c r="B12" s="3" t="s">
        <v>93</v>
      </c>
      <c r="C12" s="59" t="s">
        <v>106</v>
      </c>
      <c r="D12" s="60" t="s">
        <v>100</v>
      </c>
      <c r="E12" s="46" t="s">
        <v>100</v>
      </c>
      <c r="F12" s="46" t="s">
        <v>100</v>
      </c>
      <c r="G12" s="44" t="str">
        <f t="shared" si="1"/>
        <v>-</v>
      </c>
      <c r="H12" s="79" t="s">
        <v>100</v>
      </c>
    </row>
    <row r="13" spans="1:9">
      <c r="A13" s="12" t="s">
        <v>14</v>
      </c>
      <c r="B13" s="32" t="s">
        <v>123</v>
      </c>
      <c r="C13" s="76">
        <v>160000</v>
      </c>
      <c r="D13" s="76"/>
      <c r="E13" s="43">
        <v>0</v>
      </c>
      <c r="F13" s="72">
        <f>E13/C13*100-100</f>
        <v>-100</v>
      </c>
      <c r="G13" s="44">
        <f t="shared" si="1"/>
        <v>0</v>
      </c>
      <c r="H13" s="44">
        <f>G13/G15*100</f>
        <v>0</v>
      </c>
    </row>
    <row r="14" spans="1:9" ht="25.5">
      <c r="A14" s="39" t="s">
        <v>15</v>
      </c>
      <c r="B14" s="31" t="s">
        <v>122</v>
      </c>
      <c r="C14" s="71">
        <v>45000</v>
      </c>
      <c r="D14" s="71">
        <v>23951.119999999999</v>
      </c>
      <c r="E14" s="71">
        <v>37000</v>
      </c>
      <c r="F14" s="72">
        <f t="shared" ref="F14:F15" si="4">E14/C14*100-100</f>
        <v>-17.777777777777786</v>
      </c>
      <c r="G14" s="53">
        <f t="shared" si="1"/>
        <v>37000</v>
      </c>
      <c r="H14" s="53">
        <f>G14/G15*100</f>
        <v>4.2518961158354402</v>
      </c>
      <c r="I14" s="25"/>
    </row>
    <row r="15" spans="1:9">
      <c r="A15" s="26"/>
      <c r="B15" s="41" t="s">
        <v>101</v>
      </c>
      <c r="C15" s="47">
        <f>C2+C3+C4+C7+C14+C13</f>
        <v>1297500</v>
      </c>
      <c r="D15" s="47">
        <f>D2+D3+D4+D7+D14+D13</f>
        <v>594785.56999999995</v>
      </c>
      <c r="E15" s="47">
        <f>E2+E3+E4+E7+E14+E13</f>
        <v>870200</v>
      </c>
      <c r="F15" s="48">
        <f t="shared" si="4"/>
        <v>-32.932562620423894</v>
      </c>
      <c r="G15" s="47">
        <f>E15</f>
        <v>870200</v>
      </c>
      <c r="H15" s="47">
        <f>H2+H3+H4+H7+H14</f>
        <v>100</v>
      </c>
      <c r="I15" s="24"/>
    </row>
    <row r="16" spans="1:9">
      <c r="A16" s="21"/>
      <c r="B16" s="57"/>
      <c r="C16" s="54"/>
      <c r="D16" s="54"/>
      <c r="E16" s="54"/>
      <c r="F16" s="58"/>
      <c r="G16" s="54"/>
      <c r="H16" s="77"/>
      <c r="I16" s="24"/>
    </row>
    <row r="17" spans="1:8" s="7" customFormat="1">
      <c r="A17" s="27" t="s">
        <v>0</v>
      </c>
      <c r="B17" s="40" t="s">
        <v>16</v>
      </c>
      <c r="C17" s="27"/>
      <c r="D17" s="27"/>
      <c r="E17" s="27"/>
      <c r="F17" s="28"/>
      <c r="G17" s="47"/>
      <c r="H17" s="27"/>
    </row>
    <row r="18" spans="1:8">
      <c r="A18" s="17" t="s">
        <v>17</v>
      </c>
      <c r="B18" s="18" t="s">
        <v>18</v>
      </c>
      <c r="C18" s="44">
        <f>C19+C20</f>
        <v>466500</v>
      </c>
      <c r="D18" s="44">
        <f>D19+D20</f>
        <v>355544.57</v>
      </c>
      <c r="E18" s="44">
        <f>E19+E20</f>
        <v>466500</v>
      </c>
      <c r="F18" s="67">
        <f t="shared" ref="F18:F20" si="5">E18/C18*100-100</f>
        <v>0</v>
      </c>
      <c r="G18" s="44">
        <f t="shared" ref="G18:H79" si="6">E18</f>
        <v>466500</v>
      </c>
      <c r="H18" s="44">
        <f>G18/G79*100</f>
        <v>50.201207839984505</v>
      </c>
    </row>
    <row r="19" spans="1:8">
      <c r="A19" s="12" t="s">
        <v>2</v>
      </c>
      <c r="B19" s="32" t="s">
        <v>19</v>
      </c>
      <c r="C19" s="42">
        <v>391500</v>
      </c>
      <c r="D19" s="49">
        <v>299528.21000000002</v>
      </c>
      <c r="E19" s="42">
        <v>391500</v>
      </c>
      <c r="F19" s="43">
        <f t="shared" si="5"/>
        <v>0</v>
      </c>
      <c r="G19" s="44">
        <f t="shared" si="6"/>
        <v>391500</v>
      </c>
      <c r="H19" s="44">
        <f>G19/G79*100</f>
        <v>42.130274103652596</v>
      </c>
    </row>
    <row r="20" spans="1:8">
      <c r="A20" s="12" t="s">
        <v>4</v>
      </c>
      <c r="B20" s="32" t="s">
        <v>20</v>
      </c>
      <c r="C20" s="42">
        <v>75000</v>
      </c>
      <c r="D20" s="49">
        <v>56016.36</v>
      </c>
      <c r="E20" s="42">
        <v>75000</v>
      </c>
      <c r="F20" s="43">
        <f t="shared" si="5"/>
        <v>0</v>
      </c>
      <c r="G20" s="44">
        <f t="shared" si="6"/>
        <v>75000</v>
      </c>
      <c r="H20" s="44">
        <f>G20/G79*100</f>
        <v>8.0709337363319147</v>
      </c>
    </row>
    <row r="21" spans="1:8">
      <c r="A21" s="12" t="s">
        <v>6</v>
      </c>
      <c r="B21" s="32" t="s">
        <v>21</v>
      </c>
      <c r="C21" s="60" t="s">
        <v>106</v>
      </c>
      <c r="D21" s="59" t="s">
        <v>106</v>
      </c>
      <c r="E21" s="59" t="s">
        <v>106</v>
      </c>
      <c r="F21" s="59" t="s">
        <v>106</v>
      </c>
      <c r="G21" s="44" t="str">
        <f t="shared" si="6"/>
        <v xml:space="preserve">            -</v>
      </c>
      <c r="H21" s="64" t="s">
        <v>100</v>
      </c>
    </row>
    <row r="22" spans="1:8">
      <c r="A22" s="17" t="s">
        <v>22</v>
      </c>
      <c r="B22" s="19" t="s">
        <v>23</v>
      </c>
      <c r="C22" s="44">
        <f>C23+C26+C41</f>
        <v>228500</v>
      </c>
      <c r="D22" s="44">
        <f>D23+D26+D41</f>
        <v>73181.900000000009</v>
      </c>
      <c r="E22" s="44">
        <f>E23+E26+E41</f>
        <v>123681.90000000001</v>
      </c>
      <c r="F22" s="67">
        <f>E22/C22*100-100</f>
        <v>-45.872253829321664</v>
      </c>
      <c r="G22" s="44">
        <f t="shared" si="6"/>
        <v>123681.90000000001</v>
      </c>
      <c r="H22" s="44">
        <f>G22/G79*100</f>
        <v>13.30971225711507</v>
      </c>
    </row>
    <row r="23" spans="1:8" ht="25.5">
      <c r="A23" s="61" t="s">
        <v>2</v>
      </c>
      <c r="B23" s="30" t="s">
        <v>98</v>
      </c>
      <c r="C23" s="49">
        <f>C24+C25</f>
        <v>12500</v>
      </c>
      <c r="D23" s="49">
        <f>D24+D25</f>
        <v>0</v>
      </c>
      <c r="E23" s="75">
        <v>0</v>
      </c>
      <c r="F23" s="43">
        <f t="shared" ref="F23:F32" si="7">E23/C23*100-100</f>
        <v>-100</v>
      </c>
      <c r="G23" s="44">
        <f t="shared" si="6"/>
        <v>0</v>
      </c>
      <c r="H23" s="53">
        <f>G23/G79*100</f>
        <v>0</v>
      </c>
    </row>
    <row r="24" spans="1:8">
      <c r="A24" s="8" t="s">
        <v>24</v>
      </c>
      <c r="B24" s="9" t="s">
        <v>25</v>
      </c>
      <c r="C24" s="52">
        <v>4500</v>
      </c>
      <c r="D24" s="66">
        <v>0</v>
      </c>
      <c r="E24" s="66">
        <v>0</v>
      </c>
      <c r="F24" s="66">
        <f t="shared" si="7"/>
        <v>-100</v>
      </c>
      <c r="G24" s="44">
        <f t="shared" si="6"/>
        <v>0</v>
      </c>
      <c r="H24" s="44">
        <f>G24/G79*100</f>
        <v>0</v>
      </c>
    </row>
    <row r="25" spans="1:8">
      <c r="A25" s="8" t="s">
        <v>85</v>
      </c>
      <c r="B25" s="9" t="s">
        <v>94</v>
      </c>
      <c r="C25" s="52">
        <v>8000</v>
      </c>
      <c r="D25" s="52">
        <v>0</v>
      </c>
      <c r="E25" s="68">
        <v>0</v>
      </c>
      <c r="F25" s="66">
        <f t="shared" si="7"/>
        <v>-100</v>
      </c>
      <c r="G25" s="44">
        <f t="shared" si="6"/>
        <v>0</v>
      </c>
      <c r="H25" s="44">
        <f>G25/G79*100</f>
        <v>0</v>
      </c>
    </row>
    <row r="26" spans="1:8">
      <c r="A26" s="33" t="s">
        <v>4</v>
      </c>
      <c r="B26" s="34" t="s">
        <v>26</v>
      </c>
      <c r="C26" s="49">
        <f>C27+C35+C37+C40</f>
        <v>176000</v>
      </c>
      <c r="D26" s="49">
        <f>D27+D35+D37+D40</f>
        <v>73181.900000000009</v>
      </c>
      <c r="E26" s="49">
        <f>E27+E35+E37+E40</f>
        <v>123681.90000000001</v>
      </c>
      <c r="F26" s="43">
        <f t="shared" si="7"/>
        <v>-29.726193181818175</v>
      </c>
      <c r="G26" s="44">
        <f t="shared" si="6"/>
        <v>123681.90000000001</v>
      </c>
      <c r="H26" s="44">
        <f>G26/G79*100</f>
        <v>13.30971225711507</v>
      </c>
    </row>
    <row r="27" spans="1:8">
      <c r="A27" s="8" t="s">
        <v>37</v>
      </c>
      <c r="B27" s="9" t="s">
        <v>27</v>
      </c>
      <c r="C27" s="52">
        <f>C28+C29+C30+C32</f>
        <v>127000</v>
      </c>
      <c r="D27" s="52">
        <f>D28+D33</f>
        <v>50749.36</v>
      </c>
      <c r="E27" s="52">
        <f>E28+E29+E30+E31+E32+E33+E34</f>
        <v>90749.36</v>
      </c>
      <c r="F27" s="66">
        <f t="shared" si="7"/>
        <v>-28.543811023622041</v>
      </c>
      <c r="G27" s="44">
        <f t="shared" si="6"/>
        <v>90749.36</v>
      </c>
      <c r="H27" s="44">
        <f>G27/G79*100</f>
        <v>9.7657609489937336</v>
      </c>
    </row>
    <row r="28" spans="1:8">
      <c r="A28" s="8" t="s">
        <v>86</v>
      </c>
      <c r="B28" s="10" t="s">
        <v>74</v>
      </c>
      <c r="C28" s="52">
        <v>17000</v>
      </c>
      <c r="D28" s="52">
        <v>11802.9</v>
      </c>
      <c r="E28" s="52">
        <v>11802.9</v>
      </c>
      <c r="F28" s="66">
        <f t="shared" si="7"/>
        <v>-30.571176470588242</v>
      </c>
      <c r="G28" s="44">
        <f t="shared" si="6"/>
        <v>11802.9</v>
      </c>
      <c r="H28" s="44">
        <f>G28/G79*100</f>
        <v>1.2701389839540258</v>
      </c>
    </row>
    <row r="29" spans="1:8">
      <c r="A29" s="8" t="s">
        <v>87</v>
      </c>
      <c r="B29" s="10" t="s">
        <v>75</v>
      </c>
      <c r="C29" s="52">
        <v>20000</v>
      </c>
      <c r="D29" s="46">
        <v>0</v>
      </c>
      <c r="E29" s="46">
        <v>0</v>
      </c>
      <c r="F29" s="66">
        <f t="shared" si="7"/>
        <v>-100</v>
      </c>
      <c r="G29" s="44">
        <f t="shared" si="6"/>
        <v>0</v>
      </c>
      <c r="H29" s="44">
        <f>G29/G79*100</f>
        <v>0</v>
      </c>
    </row>
    <row r="30" spans="1:8">
      <c r="A30" s="8" t="s">
        <v>88</v>
      </c>
      <c r="B30" s="10" t="s">
        <v>78</v>
      </c>
      <c r="C30" s="52">
        <v>70000</v>
      </c>
      <c r="D30" s="46">
        <v>0</v>
      </c>
      <c r="E30" s="46">
        <v>0</v>
      </c>
      <c r="F30" s="66">
        <f t="shared" si="7"/>
        <v>-100</v>
      </c>
      <c r="G30" s="44">
        <f t="shared" si="6"/>
        <v>0</v>
      </c>
      <c r="H30" s="44">
        <f>G30/G79*100</f>
        <v>0</v>
      </c>
    </row>
    <row r="31" spans="1:8">
      <c r="A31" s="8" t="s">
        <v>89</v>
      </c>
      <c r="B31" s="10" t="s">
        <v>76</v>
      </c>
      <c r="C31" s="74">
        <v>0</v>
      </c>
      <c r="D31" s="46">
        <v>0</v>
      </c>
      <c r="E31" s="46">
        <v>0</v>
      </c>
      <c r="F31" s="80" t="s">
        <v>106</v>
      </c>
      <c r="G31" s="44">
        <f t="shared" si="6"/>
        <v>0</v>
      </c>
      <c r="H31" s="44">
        <f>G31/G79*100</f>
        <v>0</v>
      </c>
    </row>
    <row r="32" spans="1:8">
      <c r="A32" s="8" t="s">
        <v>90</v>
      </c>
      <c r="B32" s="10" t="s">
        <v>77</v>
      </c>
      <c r="C32" s="52">
        <v>20000</v>
      </c>
      <c r="D32" s="46">
        <v>0</v>
      </c>
      <c r="E32" s="46">
        <v>0</v>
      </c>
      <c r="F32" s="66">
        <f t="shared" si="7"/>
        <v>-100</v>
      </c>
      <c r="G32" s="44">
        <f t="shared" si="6"/>
        <v>0</v>
      </c>
      <c r="H32" s="44">
        <f>G32/G79*100</f>
        <v>0</v>
      </c>
    </row>
    <row r="33" spans="1:10">
      <c r="A33" s="8" t="s">
        <v>112</v>
      </c>
      <c r="B33" s="10" t="s">
        <v>113</v>
      </c>
      <c r="C33" s="52">
        <v>0</v>
      </c>
      <c r="D33" s="52">
        <v>38946.46</v>
      </c>
      <c r="E33" s="52">
        <v>38946.46</v>
      </c>
      <c r="F33" s="66">
        <v>100</v>
      </c>
      <c r="G33" s="44">
        <f>E33</f>
        <v>38946.46</v>
      </c>
      <c r="H33" s="44">
        <f>G33/G79*100</f>
        <v>4.1911239723293523</v>
      </c>
    </row>
    <row r="34" spans="1:10">
      <c r="A34" s="8" t="s">
        <v>115</v>
      </c>
      <c r="B34" s="10" t="s">
        <v>114</v>
      </c>
      <c r="C34" s="52">
        <v>0</v>
      </c>
      <c r="D34" s="52">
        <v>0</v>
      </c>
      <c r="E34" s="52">
        <v>40000</v>
      </c>
      <c r="F34" s="66">
        <v>100</v>
      </c>
      <c r="G34" s="44">
        <f>E34</f>
        <v>40000</v>
      </c>
      <c r="H34" s="44">
        <f>G34/G79*100</f>
        <v>4.3044979927103544</v>
      </c>
    </row>
    <row r="35" spans="1:10">
      <c r="A35" s="8" t="s">
        <v>39</v>
      </c>
      <c r="B35" s="9" t="s">
        <v>28</v>
      </c>
      <c r="C35" s="52">
        <f>C36</f>
        <v>18000</v>
      </c>
      <c r="D35" s="46">
        <v>0</v>
      </c>
      <c r="E35" s="46">
        <v>0</v>
      </c>
      <c r="F35" s="66">
        <f t="shared" ref="F35:F36" si="8">E35/C35*100-100</f>
        <v>-100</v>
      </c>
      <c r="G35" s="44">
        <f t="shared" si="6"/>
        <v>0</v>
      </c>
      <c r="H35" s="44">
        <f>G35/G79*100</f>
        <v>0</v>
      </c>
    </row>
    <row r="36" spans="1:10">
      <c r="A36" s="8" t="s">
        <v>91</v>
      </c>
      <c r="B36" s="10" t="s">
        <v>80</v>
      </c>
      <c r="C36" s="52">
        <v>18000</v>
      </c>
      <c r="D36" s="46">
        <v>0</v>
      </c>
      <c r="E36" s="46">
        <v>0</v>
      </c>
      <c r="F36" s="66">
        <f t="shared" si="8"/>
        <v>-100</v>
      </c>
      <c r="G36" s="44">
        <f t="shared" si="6"/>
        <v>0</v>
      </c>
      <c r="H36" s="44">
        <f>G36/G79*100</f>
        <v>0</v>
      </c>
    </row>
    <row r="37" spans="1:10">
      <c r="A37" s="8" t="s">
        <v>40</v>
      </c>
      <c r="B37" s="9" t="s">
        <v>29</v>
      </c>
      <c r="C37" s="52">
        <f>C38+C39</f>
        <v>25000</v>
      </c>
      <c r="D37" s="52">
        <f>D38+D39</f>
        <v>15147.18</v>
      </c>
      <c r="E37" s="52">
        <f>E38+E39</f>
        <v>25147.18</v>
      </c>
      <c r="F37" s="66">
        <f t="shared" ref="F37:F42" si="9">E37/C37*100-100</f>
        <v>0.58872000000000924</v>
      </c>
      <c r="G37" s="44">
        <f t="shared" si="6"/>
        <v>25147.18</v>
      </c>
      <c r="H37" s="44">
        <f>G37/G79*100</f>
        <v>2.7061496458081491</v>
      </c>
    </row>
    <row r="38" spans="1:10">
      <c r="A38" s="8" t="s">
        <v>92</v>
      </c>
      <c r="B38" s="10" t="s">
        <v>79</v>
      </c>
      <c r="C38" s="52">
        <v>10000</v>
      </c>
      <c r="D38" s="66">
        <v>0</v>
      </c>
      <c r="E38" s="52">
        <v>10000</v>
      </c>
      <c r="F38" s="66">
        <f t="shared" si="9"/>
        <v>0</v>
      </c>
      <c r="G38" s="44">
        <f t="shared" si="6"/>
        <v>10000</v>
      </c>
      <c r="H38" s="44">
        <f>G38/G79*100</f>
        <v>1.0761244981775886</v>
      </c>
    </row>
    <row r="39" spans="1:10">
      <c r="A39" s="8" t="s">
        <v>95</v>
      </c>
      <c r="B39" s="10" t="s">
        <v>96</v>
      </c>
      <c r="C39" s="52">
        <v>15000</v>
      </c>
      <c r="D39" s="52">
        <v>15147.18</v>
      </c>
      <c r="E39" s="52">
        <v>15147.18</v>
      </c>
      <c r="F39" s="66">
        <f t="shared" si="9"/>
        <v>0.98119999999998697</v>
      </c>
      <c r="G39" s="44">
        <f t="shared" si="6"/>
        <v>15147.18</v>
      </c>
      <c r="H39" s="53">
        <f>G39/G79*100</f>
        <v>1.6300251476305605</v>
      </c>
    </row>
    <row r="40" spans="1:10" ht="25.5">
      <c r="A40" s="69" t="s">
        <v>41</v>
      </c>
      <c r="B40" s="9" t="s">
        <v>30</v>
      </c>
      <c r="C40" s="52">
        <v>6000</v>
      </c>
      <c r="D40" s="52">
        <v>7285.36</v>
      </c>
      <c r="E40" s="52">
        <v>7785.36</v>
      </c>
      <c r="F40" s="66">
        <f t="shared" si="9"/>
        <v>29.756</v>
      </c>
      <c r="G40" s="44">
        <f t="shared" si="6"/>
        <v>7785.36</v>
      </c>
      <c r="H40" s="44">
        <f>G40/G79*100</f>
        <v>0.83780166231318709</v>
      </c>
      <c r="J40" s="14"/>
    </row>
    <row r="41" spans="1:10" ht="25.5">
      <c r="A41" s="61" t="s">
        <v>6</v>
      </c>
      <c r="B41" s="62" t="s">
        <v>107</v>
      </c>
      <c r="C41" s="49">
        <f>C42</f>
        <v>40000</v>
      </c>
      <c r="D41" s="49">
        <f>D42</f>
        <v>0</v>
      </c>
      <c r="E41" s="49">
        <f>E42</f>
        <v>0</v>
      </c>
      <c r="F41" s="43">
        <f t="shared" si="9"/>
        <v>-100</v>
      </c>
      <c r="G41" s="44">
        <f t="shared" si="6"/>
        <v>0</v>
      </c>
      <c r="H41" s="44">
        <f>G41/G79*100</f>
        <v>0</v>
      </c>
    </row>
    <row r="42" spans="1:10">
      <c r="A42" s="8" t="s">
        <v>8</v>
      </c>
      <c r="B42" s="11" t="s">
        <v>108</v>
      </c>
      <c r="C42" s="52">
        <v>40000</v>
      </c>
      <c r="D42" s="46">
        <v>0</v>
      </c>
      <c r="E42" s="46">
        <v>0</v>
      </c>
      <c r="F42" s="66">
        <f t="shared" si="9"/>
        <v>-100</v>
      </c>
      <c r="G42" s="44">
        <f t="shared" si="6"/>
        <v>0</v>
      </c>
      <c r="H42" s="44">
        <f>G42/G79*100</f>
        <v>0</v>
      </c>
    </row>
    <row r="43" spans="1:10">
      <c r="A43" s="8" t="s">
        <v>10</v>
      </c>
      <c r="B43" s="11" t="s">
        <v>109</v>
      </c>
      <c r="C43" s="52" t="s">
        <v>100</v>
      </c>
      <c r="D43" s="52" t="s">
        <v>100</v>
      </c>
      <c r="E43" s="52" t="s">
        <v>100</v>
      </c>
      <c r="F43" s="52" t="s">
        <v>100</v>
      </c>
      <c r="G43" s="44" t="str">
        <f t="shared" si="6"/>
        <v>-</v>
      </c>
      <c r="H43" s="44" t="str">
        <f t="shared" si="6"/>
        <v>-</v>
      </c>
    </row>
    <row r="44" spans="1:10">
      <c r="A44" s="17" t="s">
        <v>31</v>
      </c>
      <c r="B44" s="19" t="s">
        <v>32</v>
      </c>
      <c r="C44" s="44">
        <f>C45+C48+C54</f>
        <v>150000</v>
      </c>
      <c r="D44" s="44">
        <f>D45+D48+D54</f>
        <v>63028.94</v>
      </c>
      <c r="E44" s="44">
        <f>E45+E48+E54</f>
        <v>127466.67</v>
      </c>
      <c r="F44" s="67">
        <f t="shared" ref="F44:F48" si="10">E44/C44*100-100</f>
        <v>-15.022220000000004</v>
      </c>
      <c r="G44" s="44">
        <f t="shared" si="6"/>
        <v>127466.67</v>
      </c>
      <c r="H44" s="53">
        <f>G44/G79*100</f>
        <v>13.71700062881183</v>
      </c>
    </row>
    <row r="45" spans="1:10">
      <c r="A45" s="12" t="s">
        <v>2</v>
      </c>
      <c r="B45" s="13" t="s">
        <v>33</v>
      </c>
      <c r="C45" s="42">
        <f>C46+C47</f>
        <v>20000</v>
      </c>
      <c r="D45" s="42">
        <f>D46+D47</f>
        <v>1312.5</v>
      </c>
      <c r="E45" s="42">
        <f>E46+E47</f>
        <v>9800</v>
      </c>
      <c r="F45" s="43">
        <f t="shared" si="10"/>
        <v>-51</v>
      </c>
      <c r="G45" s="44">
        <f t="shared" si="6"/>
        <v>9800</v>
      </c>
      <c r="H45" s="53">
        <f>G45/G79*100</f>
        <v>1.0546020082140366</v>
      </c>
    </row>
    <row r="46" spans="1:10">
      <c r="A46" s="2" t="s">
        <v>24</v>
      </c>
      <c r="B46" s="6" t="s">
        <v>34</v>
      </c>
      <c r="C46" s="45">
        <v>5000</v>
      </c>
      <c r="D46" s="52">
        <v>1312.5</v>
      </c>
      <c r="E46" s="52">
        <v>1800</v>
      </c>
      <c r="F46" s="43">
        <f t="shared" si="10"/>
        <v>-64</v>
      </c>
      <c r="G46" s="44">
        <f t="shared" si="6"/>
        <v>1800</v>
      </c>
      <c r="H46" s="53">
        <f>G46/G79*100</f>
        <v>0.19370240967196592</v>
      </c>
      <c r="I46" s="25"/>
    </row>
    <row r="47" spans="1:10">
      <c r="A47" s="2" t="s">
        <v>85</v>
      </c>
      <c r="B47" s="6" t="s">
        <v>35</v>
      </c>
      <c r="C47" s="45">
        <v>15000</v>
      </c>
      <c r="D47" s="46">
        <v>0</v>
      </c>
      <c r="E47" s="52">
        <v>8000</v>
      </c>
      <c r="F47" s="43">
        <f t="shared" si="10"/>
        <v>-46.666666666666664</v>
      </c>
      <c r="G47" s="44">
        <f t="shared" si="6"/>
        <v>8000</v>
      </c>
      <c r="H47" s="53">
        <f>G47/G79*100</f>
        <v>0.86089959854207077</v>
      </c>
    </row>
    <row r="48" spans="1:10">
      <c r="A48" s="12" t="s">
        <v>4</v>
      </c>
      <c r="B48" s="13" t="s">
        <v>36</v>
      </c>
      <c r="C48" s="42">
        <f>C50+C51+C52</f>
        <v>90000</v>
      </c>
      <c r="D48" s="42">
        <f>D50+D51+D52+D53</f>
        <v>61716.44</v>
      </c>
      <c r="E48" s="42">
        <f>E50+E51+E52+E53</f>
        <v>92666.67</v>
      </c>
      <c r="F48" s="43">
        <f t="shared" si="10"/>
        <v>2.9629666666666594</v>
      </c>
      <c r="G48" s="44">
        <f t="shared" si="6"/>
        <v>92666.67</v>
      </c>
      <c r="H48" s="53">
        <f>G48/G79*100</f>
        <v>9.9720873751538193</v>
      </c>
    </row>
    <row r="49" spans="1:9" ht="25.5">
      <c r="A49" s="38" t="s">
        <v>37</v>
      </c>
      <c r="B49" s="6" t="s">
        <v>38</v>
      </c>
      <c r="C49" s="63" t="s">
        <v>106</v>
      </c>
      <c r="D49" s="63" t="s">
        <v>106</v>
      </c>
      <c r="E49" s="63" t="s">
        <v>106</v>
      </c>
      <c r="F49" s="63" t="s">
        <v>106</v>
      </c>
      <c r="G49" s="51" t="str">
        <f t="shared" si="6"/>
        <v xml:space="preserve">            -</v>
      </c>
      <c r="H49" s="51" t="str">
        <f t="shared" si="6"/>
        <v xml:space="preserve">            -</v>
      </c>
      <c r="I49" s="37"/>
    </row>
    <row r="50" spans="1:9">
      <c r="A50" s="2" t="s">
        <v>39</v>
      </c>
      <c r="B50" s="6" t="s">
        <v>120</v>
      </c>
      <c r="C50" s="45">
        <v>10000</v>
      </c>
      <c r="D50" s="52">
        <v>8791.67</v>
      </c>
      <c r="E50" s="52">
        <v>8791.67</v>
      </c>
      <c r="F50" s="66">
        <f t="shared" ref="F50:F52" si="11">E50/C50*100-100</f>
        <v>-12.083299999999994</v>
      </c>
      <c r="G50" s="44">
        <f t="shared" si="6"/>
        <v>8791.67</v>
      </c>
      <c r="H50" s="53">
        <f>G50/G79*100</f>
        <v>0.94609314668929612</v>
      </c>
      <c r="I50" s="16"/>
    </row>
    <row r="51" spans="1:9">
      <c r="A51" s="2" t="s">
        <v>40</v>
      </c>
      <c r="B51" s="6" t="s">
        <v>97</v>
      </c>
      <c r="C51" s="45">
        <v>50000</v>
      </c>
      <c r="D51" s="52">
        <v>32280</v>
      </c>
      <c r="E51" s="52">
        <v>45000</v>
      </c>
      <c r="F51" s="66">
        <f t="shared" si="11"/>
        <v>-10</v>
      </c>
      <c r="G51" s="44">
        <f t="shared" si="6"/>
        <v>45000</v>
      </c>
      <c r="H51" s="53">
        <f>G51/G79*100</f>
        <v>4.8425602417991485</v>
      </c>
      <c r="I51" s="16"/>
    </row>
    <row r="52" spans="1:9">
      <c r="A52" s="2" t="s">
        <v>41</v>
      </c>
      <c r="B52" s="6" t="s">
        <v>42</v>
      </c>
      <c r="C52" s="45">
        <v>30000</v>
      </c>
      <c r="D52" s="52">
        <v>13894.77</v>
      </c>
      <c r="E52" s="52">
        <v>20000</v>
      </c>
      <c r="F52" s="66">
        <f t="shared" si="11"/>
        <v>-33.333333333333343</v>
      </c>
      <c r="G52" s="44">
        <f t="shared" si="6"/>
        <v>20000</v>
      </c>
      <c r="H52" s="53">
        <f>G52/G79*100</f>
        <v>2.1522489963551772</v>
      </c>
      <c r="I52" s="16"/>
    </row>
    <row r="53" spans="1:9">
      <c r="A53" s="2" t="s">
        <v>43</v>
      </c>
      <c r="B53" s="6" t="s">
        <v>124</v>
      </c>
      <c r="C53" s="63" t="s">
        <v>106</v>
      </c>
      <c r="D53" s="73">
        <v>6750</v>
      </c>
      <c r="E53" s="73">
        <v>18875</v>
      </c>
      <c r="F53" s="52">
        <v>100</v>
      </c>
      <c r="G53" s="44">
        <f t="shared" si="6"/>
        <v>18875</v>
      </c>
      <c r="H53" s="44">
        <f>G53/G79*100</f>
        <v>2.0311849903101984</v>
      </c>
      <c r="I53" s="16"/>
    </row>
    <row r="54" spans="1:9">
      <c r="A54" s="12" t="s">
        <v>6</v>
      </c>
      <c r="B54" s="34" t="s">
        <v>69</v>
      </c>
      <c r="C54" s="42">
        <v>40000</v>
      </c>
      <c r="D54" s="49">
        <v>0</v>
      </c>
      <c r="E54" s="49">
        <v>25000</v>
      </c>
      <c r="F54" s="43">
        <f t="shared" ref="F54:F62" si="12">E54/C54*100-100</f>
        <v>-37.5</v>
      </c>
      <c r="G54" s="44">
        <f t="shared" si="6"/>
        <v>25000</v>
      </c>
      <c r="H54" s="44">
        <f>G54/G79*100</f>
        <v>2.6903112454439713</v>
      </c>
    </row>
    <row r="55" spans="1:9">
      <c r="A55" s="17" t="s">
        <v>44</v>
      </c>
      <c r="B55" s="19" t="s">
        <v>45</v>
      </c>
      <c r="C55" s="44">
        <f>C56+C58+C59+C57</f>
        <v>55000</v>
      </c>
      <c r="D55" s="44">
        <f>D56+D57+D58+D59</f>
        <v>14379.859999999999</v>
      </c>
      <c r="E55" s="44">
        <f>E56+E57+E58+E59</f>
        <v>25819.86</v>
      </c>
      <c r="F55" s="67">
        <f t="shared" si="12"/>
        <v>-53.054799999999993</v>
      </c>
      <c r="G55" s="44">
        <f t="shared" si="6"/>
        <v>25819.86</v>
      </c>
      <c r="H55" s="53">
        <f>G55/G79*100</f>
        <v>2.7785383885515591</v>
      </c>
    </row>
    <row r="56" spans="1:9" ht="25.5">
      <c r="A56" s="39" t="s">
        <v>2</v>
      </c>
      <c r="B56" s="35" t="s">
        <v>46</v>
      </c>
      <c r="C56" s="42">
        <v>25000</v>
      </c>
      <c r="D56" s="49">
        <v>10660.96</v>
      </c>
      <c r="E56" s="49">
        <v>10660.96</v>
      </c>
      <c r="F56" s="43">
        <f t="shared" si="12"/>
        <v>-57.356160000000003</v>
      </c>
      <c r="G56" s="44">
        <f t="shared" si="6"/>
        <v>10660.96</v>
      </c>
      <c r="H56" s="44">
        <f>G56/G79*100</f>
        <v>1.1472520230091343</v>
      </c>
    </row>
    <row r="57" spans="1:9">
      <c r="A57" s="12" t="s">
        <v>4</v>
      </c>
      <c r="B57" s="35" t="s">
        <v>47</v>
      </c>
      <c r="C57" s="42">
        <v>10000</v>
      </c>
      <c r="D57" s="49">
        <v>658.9</v>
      </c>
      <c r="E57" s="49">
        <v>658.9</v>
      </c>
      <c r="F57" s="43">
        <f t="shared" si="12"/>
        <v>-93.411000000000001</v>
      </c>
      <c r="G57" s="44">
        <f t="shared" si="6"/>
        <v>658.9</v>
      </c>
      <c r="H57" s="53">
        <f>G57/G79*100</f>
        <v>7.0905843184921297E-2</v>
      </c>
    </row>
    <row r="58" spans="1:9">
      <c r="A58" s="12" t="s">
        <v>6</v>
      </c>
      <c r="B58" s="35" t="s">
        <v>82</v>
      </c>
      <c r="C58" s="42">
        <v>10000</v>
      </c>
      <c r="D58" s="49">
        <v>0</v>
      </c>
      <c r="E58" s="49">
        <v>10000</v>
      </c>
      <c r="F58" s="43">
        <f t="shared" si="12"/>
        <v>0</v>
      </c>
      <c r="G58" s="44">
        <f t="shared" si="6"/>
        <v>10000</v>
      </c>
      <c r="H58" s="44">
        <f>G58/G79*100</f>
        <v>1.0761244981775886</v>
      </c>
    </row>
    <row r="59" spans="1:9">
      <c r="A59" s="12" t="s">
        <v>12</v>
      </c>
      <c r="B59" s="35" t="s">
        <v>83</v>
      </c>
      <c r="C59" s="42">
        <v>10000</v>
      </c>
      <c r="D59" s="49">
        <v>3060</v>
      </c>
      <c r="E59" s="49">
        <v>4500</v>
      </c>
      <c r="F59" s="43">
        <f t="shared" si="12"/>
        <v>-55</v>
      </c>
      <c r="G59" s="44">
        <f t="shared" si="6"/>
        <v>4500</v>
      </c>
      <c r="H59" s="53">
        <f>G59/G79*100</f>
        <v>0.48425602417991487</v>
      </c>
    </row>
    <row r="60" spans="1:9">
      <c r="A60" s="17" t="s">
        <v>48</v>
      </c>
      <c r="B60" s="19" t="s">
        <v>49</v>
      </c>
      <c r="C60" s="44">
        <f>C61+C62</f>
        <v>15000</v>
      </c>
      <c r="D60" s="44">
        <f>D61+D62</f>
        <v>9058.2999999999993</v>
      </c>
      <c r="E60" s="44">
        <f>E61+E62</f>
        <v>14000</v>
      </c>
      <c r="F60" s="67">
        <f t="shared" si="12"/>
        <v>-6.6666666666666714</v>
      </c>
      <c r="G60" s="44">
        <f t="shared" si="6"/>
        <v>14000</v>
      </c>
      <c r="H60" s="44">
        <f>G60/G79*100</f>
        <v>1.506574297448624</v>
      </c>
    </row>
    <row r="61" spans="1:9">
      <c r="A61" s="12" t="s">
        <v>2</v>
      </c>
      <c r="B61" s="32" t="s">
        <v>50</v>
      </c>
      <c r="C61" s="42">
        <v>10000</v>
      </c>
      <c r="D61" s="49">
        <v>1100</v>
      </c>
      <c r="E61" s="49">
        <v>2000</v>
      </c>
      <c r="F61" s="43">
        <f t="shared" si="12"/>
        <v>-80</v>
      </c>
      <c r="G61" s="44">
        <f t="shared" si="6"/>
        <v>2000</v>
      </c>
      <c r="H61" s="44">
        <f>G61/G79*100</f>
        <v>0.21522489963551769</v>
      </c>
    </row>
    <row r="62" spans="1:9" ht="25.5">
      <c r="A62" s="39" t="s">
        <v>4</v>
      </c>
      <c r="B62" s="32" t="s">
        <v>116</v>
      </c>
      <c r="C62" s="42">
        <v>5000</v>
      </c>
      <c r="D62" s="49">
        <v>7958.3</v>
      </c>
      <c r="E62" s="49">
        <v>12000</v>
      </c>
      <c r="F62" s="43">
        <f t="shared" si="12"/>
        <v>140</v>
      </c>
      <c r="G62" s="44">
        <f t="shared" si="6"/>
        <v>12000</v>
      </c>
      <c r="H62" s="44">
        <f>G62/G79*100</f>
        <v>1.2913493978131063</v>
      </c>
      <c r="I62" s="25"/>
    </row>
    <row r="63" spans="1:9">
      <c r="A63" s="12" t="s">
        <v>51</v>
      </c>
      <c r="B63" s="32" t="s">
        <v>52</v>
      </c>
      <c r="C63" s="49" t="s">
        <v>100</v>
      </c>
      <c r="D63" s="49" t="s">
        <v>100</v>
      </c>
      <c r="E63" s="49" t="s">
        <v>100</v>
      </c>
      <c r="F63" s="49" t="s">
        <v>100</v>
      </c>
      <c r="G63" s="44" t="str">
        <f t="shared" si="6"/>
        <v>-</v>
      </c>
      <c r="H63" s="44" t="str">
        <f t="shared" si="6"/>
        <v>-</v>
      </c>
    </row>
    <row r="64" spans="1:9">
      <c r="A64" s="17" t="s">
        <v>53</v>
      </c>
      <c r="B64" s="20" t="s">
        <v>54</v>
      </c>
      <c r="C64" s="44">
        <f>C65+C66+C70</f>
        <v>25500</v>
      </c>
      <c r="D64" s="44">
        <f>D65+D70</f>
        <v>3312.5</v>
      </c>
      <c r="E64" s="44">
        <f>E65+E70</f>
        <v>7200</v>
      </c>
      <c r="F64" s="67">
        <f t="shared" ref="F64:F66" si="13">E64/C64*100-100</f>
        <v>-71.764705882352942</v>
      </c>
      <c r="G64" s="44">
        <f t="shared" si="6"/>
        <v>7200</v>
      </c>
      <c r="H64" s="53">
        <f>G64/G79*100</f>
        <v>0.77480963868786368</v>
      </c>
    </row>
    <row r="65" spans="1:9">
      <c r="A65" s="12" t="s">
        <v>2</v>
      </c>
      <c r="B65" s="32" t="s">
        <v>55</v>
      </c>
      <c r="C65" s="42">
        <v>14000</v>
      </c>
      <c r="D65" s="49">
        <v>2812.5</v>
      </c>
      <c r="E65" s="49">
        <v>6000</v>
      </c>
      <c r="F65" s="43">
        <f t="shared" si="13"/>
        <v>-57.142857142857146</v>
      </c>
      <c r="G65" s="44">
        <f t="shared" si="6"/>
        <v>6000</v>
      </c>
      <c r="H65" s="53">
        <f>G65/G79*100</f>
        <v>0.64567469890655316</v>
      </c>
    </row>
    <row r="66" spans="1:9">
      <c r="A66" s="12" t="s">
        <v>4</v>
      </c>
      <c r="B66" s="32" t="s">
        <v>56</v>
      </c>
      <c r="C66" s="42">
        <v>10000</v>
      </c>
      <c r="D66" s="43">
        <v>0</v>
      </c>
      <c r="E66" s="43">
        <v>0</v>
      </c>
      <c r="F66" s="43">
        <f t="shared" si="13"/>
        <v>-100</v>
      </c>
      <c r="G66" s="44">
        <f t="shared" si="6"/>
        <v>0</v>
      </c>
      <c r="H66" s="53">
        <f>G66/G79*100</f>
        <v>0</v>
      </c>
    </row>
    <row r="67" spans="1:9">
      <c r="A67" s="12" t="s">
        <v>6</v>
      </c>
      <c r="B67" s="32" t="s">
        <v>57</v>
      </c>
      <c r="C67" s="42" t="s">
        <v>100</v>
      </c>
      <c r="D67" s="42" t="s">
        <v>100</v>
      </c>
      <c r="E67" s="42" t="s">
        <v>100</v>
      </c>
      <c r="F67" s="42" t="s">
        <v>100</v>
      </c>
      <c r="G67" s="44" t="str">
        <f t="shared" si="6"/>
        <v>-</v>
      </c>
      <c r="H67" s="44" t="str">
        <f t="shared" si="6"/>
        <v>-</v>
      </c>
    </row>
    <row r="68" spans="1:9">
      <c r="A68" s="12" t="s">
        <v>12</v>
      </c>
      <c r="B68" s="32" t="s">
        <v>58</v>
      </c>
      <c r="C68" s="50" t="s">
        <v>106</v>
      </c>
      <c r="D68" s="50" t="s">
        <v>106</v>
      </c>
      <c r="E68" s="50" t="s">
        <v>106</v>
      </c>
      <c r="F68" s="50" t="s">
        <v>106</v>
      </c>
      <c r="G68" s="44" t="str">
        <f t="shared" si="6"/>
        <v xml:space="preserve">            -</v>
      </c>
      <c r="H68" s="44" t="str">
        <f t="shared" si="6"/>
        <v xml:space="preserve">            -</v>
      </c>
    </row>
    <row r="69" spans="1:9">
      <c r="A69" s="12" t="s">
        <v>14</v>
      </c>
      <c r="B69" s="32" t="s">
        <v>59</v>
      </c>
      <c r="C69" s="60" t="s">
        <v>106</v>
      </c>
      <c r="D69" s="60" t="s">
        <v>106</v>
      </c>
      <c r="E69" s="60" t="s">
        <v>106</v>
      </c>
      <c r="F69" s="60" t="s">
        <v>106</v>
      </c>
      <c r="G69" s="44" t="str">
        <f t="shared" si="6"/>
        <v xml:space="preserve">            -</v>
      </c>
      <c r="H69" s="44" t="str">
        <f t="shared" si="6"/>
        <v xml:space="preserve">            -</v>
      </c>
      <c r="I69" s="25"/>
    </row>
    <row r="70" spans="1:9" ht="25.5">
      <c r="A70" s="39" t="s">
        <v>15</v>
      </c>
      <c r="B70" s="32" t="s">
        <v>121</v>
      </c>
      <c r="C70" s="42">
        <v>1500</v>
      </c>
      <c r="D70" s="43">
        <v>500</v>
      </c>
      <c r="E70" s="42">
        <v>1200</v>
      </c>
      <c r="F70" s="43">
        <f t="shared" ref="F70" si="14">E70/C70*100-100</f>
        <v>-20</v>
      </c>
      <c r="G70" s="44">
        <f t="shared" si="6"/>
        <v>1200</v>
      </c>
      <c r="H70" s="44">
        <f>G70/G79*100</f>
        <v>0.12913493978131063</v>
      </c>
    </row>
    <row r="71" spans="1:9">
      <c r="A71" s="17" t="s">
        <v>60</v>
      </c>
      <c r="B71" s="19" t="s">
        <v>61</v>
      </c>
      <c r="C71" s="70">
        <v>0</v>
      </c>
      <c r="D71" s="67">
        <v>0</v>
      </c>
      <c r="E71" s="67">
        <v>0</v>
      </c>
      <c r="F71" s="67">
        <v>0</v>
      </c>
      <c r="G71" s="44">
        <f t="shared" si="6"/>
        <v>0</v>
      </c>
      <c r="H71" s="44">
        <f>G71/G79*100</f>
        <v>0</v>
      </c>
    </row>
    <row r="72" spans="1:9" ht="25.5">
      <c r="A72" s="39" t="s">
        <v>2</v>
      </c>
      <c r="B72" s="32" t="s">
        <v>62</v>
      </c>
      <c r="C72" s="60" t="s">
        <v>106</v>
      </c>
      <c r="D72" s="60" t="s">
        <v>106</v>
      </c>
      <c r="E72" s="60" t="s">
        <v>106</v>
      </c>
      <c r="F72" s="60" t="s">
        <v>106</v>
      </c>
      <c r="G72" s="44" t="str">
        <f t="shared" si="6"/>
        <v xml:space="preserve">            -</v>
      </c>
      <c r="H72" s="44" t="str">
        <f t="shared" si="6"/>
        <v xml:space="preserve">            -</v>
      </c>
    </row>
    <row r="73" spans="1:9" ht="25.5">
      <c r="A73" s="36" t="s">
        <v>63</v>
      </c>
      <c r="B73" s="56" t="s">
        <v>64</v>
      </c>
      <c r="C73" s="44">
        <f>C74+C75</f>
        <v>180000</v>
      </c>
      <c r="D73" s="44">
        <f>D74+D75</f>
        <v>147372.07999999999</v>
      </c>
      <c r="E73" s="44">
        <f>E74+E75</f>
        <v>148592.07999999999</v>
      </c>
      <c r="F73" s="67">
        <f t="shared" ref="F73:F75" si="15">E73/C73*100-100</f>
        <v>-17.448844444444461</v>
      </c>
      <c r="G73" s="44">
        <f t="shared" si="6"/>
        <v>148592.07999999999</v>
      </c>
      <c r="H73" s="44">
        <f>G73/G79*100</f>
        <v>15.99035775231641</v>
      </c>
    </row>
    <row r="74" spans="1:9">
      <c r="A74" s="21" t="s">
        <v>2</v>
      </c>
      <c r="B74" s="23" t="s">
        <v>84</v>
      </c>
      <c r="C74" s="54">
        <v>170000</v>
      </c>
      <c r="D74" s="49">
        <v>146592.07999999999</v>
      </c>
      <c r="E74" s="49">
        <v>146592.07999999999</v>
      </c>
      <c r="F74" s="43">
        <f t="shared" si="15"/>
        <v>-13.769364705882353</v>
      </c>
      <c r="G74" s="44">
        <f t="shared" si="6"/>
        <v>146592.07999999999</v>
      </c>
      <c r="H74" s="44">
        <f>G74/G79*100</f>
        <v>15.77513285268089</v>
      </c>
    </row>
    <row r="75" spans="1:9">
      <c r="A75" s="21" t="s">
        <v>4</v>
      </c>
      <c r="B75" s="23" t="s">
        <v>111</v>
      </c>
      <c r="C75" s="54">
        <v>10000</v>
      </c>
      <c r="D75" s="49">
        <v>780</v>
      </c>
      <c r="E75" s="49">
        <v>2000</v>
      </c>
      <c r="F75" s="43">
        <f t="shared" si="15"/>
        <v>-80</v>
      </c>
      <c r="G75" s="44">
        <f t="shared" si="6"/>
        <v>2000</v>
      </c>
      <c r="H75" s="44">
        <f>G75/G79*100</f>
        <v>0.21522489963551769</v>
      </c>
    </row>
    <row r="76" spans="1:9">
      <c r="A76" s="21" t="s">
        <v>6</v>
      </c>
      <c r="B76" s="23" t="s">
        <v>81</v>
      </c>
      <c r="C76" s="54" t="s">
        <v>100</v>
      </c>
      <c r="D76" s="49" t="s">
        <v>100</v>
      </c>
      <c r="E76" s="49" t="s">
        <v>100</v>
      </c>
      <c r="F76" s="49" t="s">
        <v>100</v>
      </c>
      <c r="G76" s="44" t="str">
        <f t="shared" si="6"/>
        <v>-</v>
      </c>
      <c r="H76" s="44" t="str">
        <f t="shared" si="6"/>
        <v>-</v>
      </c>
    </row>
    <row r="77" spans="1:9">
      <c r="A77" s="17" t="s">
        <v>65</v>
      </c>
      <c r="B77" s="19" t="s">
        <v>66</v>
      </c>
      <c r="C77" s="44">
        <v>17000</v>
      </c>
      <c r="D77" s="44">
        <v>9525.0499999999993</v>
      </c>
      <c r="E77" s="44">
        <v>16000</v>
      </c>
      <c r="F77" s="67">
        <f t="shared" ref="F77" si="16">E77/C77*100-100</f>
        <v>-5.8823529411764781</v>
      </c>
      <c r="G77" s="44">
        <f t="shared" si="6"/>
        <v>16000</v>
      </c>
      <c r="H77" s="44">
        <f>G77/G79*100</f>
        <v>1.7217991970841415</v>
      </c>
    </row>
    <row r="78" spans="1:9" ht="25.5">
      <c r="A78" s="36" t="s">
        <v>67</v>
      </c>
      <c r="B78" s="20" t="s">
        <v>117</v>
      </c>
      <c r="C78" s="64" t="s">
        <v>110</v>
      </c>
      <c r="D78" s="51" t="s">
        <v>100</v>
      </c>
      <c r="E78" s="51" t="s">
        <v>100</v>
      </c>
      <c r="F78" s="51" t="s">
        <v>100</v>
      </c>
      <c r="G78" s="51" t="s">
        <v>100</v>
      </c>
      <c r="H78" s="51" t="s">
        <v>100</v>
      </c>
    </row>
    <row r="79" spans="1:9">
      <c r="A79" s="26"/>
      <c r="B79" s="29" t="s">
        <v>68</v>
      </c>
      <c r="C79" s="47">
        <f>C18+C22+C44+C55+C60+C64+C73+C77</f>
        <v>1137500</v>
      </c>
      <c r="D79" s="47">
        <f>D18+D22+D44+D55+D60+D64+D71+D73+D77</f>
        <v>675403.20000000007</v>
      </c>
      <c r="E79" s="47">
        <f>E18+E22+E44+E55+E60+E64+E71+E73+E77</f>
        <v>929260.51</v>
      </c>
      <c r="F79" s="48">
        <f t="shared" ref="F79" si="17">E79/C79*100-100</f>
        <v>-18.306768351648344</v>
      </c>
      <c r="G79" s="47">
        <f t="shared" si="6"/>
        <v>929260.51</v>
      </c>
      <c r="H79" s="47">
        <f>H18+H22+H44+H55+H60+H64+H71+H73+H77</f>
        <v>100</v>
      </c>
    </row>
    <row r="80" spans="1:9" ht="38.25">
      <c r="A80" s="21"/>
      <c r="B80" s="22" t="s">
        <v>118</v>
      </c>
      <c r="C80" s="76">
        <f>C15-C79</f>
        <v>160000</v>
      </c>
      <c r="D80" s="76">
        <f>D15-D79</f>
        <v>-80617.630000000121</v>
      </c>
      <c r="E80" s="76">
        <f>E15-E79</f>
        <v>-59060.510000000009</v>
      </c>
      <c r="F80" s="55"/>
      <c r="G80" s="76">
        <f>G15-G79</f>
        <v>-59060.510000000009</v>
      </c>
      <c r="H80" s="78"/>
    </row>
    <row r="83" spans="6:7" ht="15.75">
      <c r="F83" s="81"/>
      <c r="G83" s="81"/>
    </row>
    <row r="84" spans="6:7" ht="15.75">
      <c r="F84" s="81"/>
      <c r="G84" s="81"/>
    </row>
    <row r="85" spans="6:7" ht="15.75">
      <c r="F85" s="81" t="s">
        <v>126</v>
      </c>
      <c r="G85" s="81"/>
    </row>
    <row r="86" spans="6:7" ht="15.75">
      <c r="F86" s="81" t="s">
        <v>125</v>
      </c>
      <c r="G86" s="81"/>
    </row>
  </sheetData>
  <phoneticPr fontId="8" type="noConversion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&amp;CREBALANS FINANCIJSKOG PLANA TURISTIČKE ZAJEDNICE GRADA VUKOVARA ZA 2014. GODINU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2014-12-05T10:31:39Z</dcterms:modified>
</cp:coreProperties>
</file>