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D72" i="1"/>
  <c r="D63"/>
  <c r="D59"/>
  <c r="D54"/>
  <c r="D47"/>
  <c r="D44"/>
  <c r="D43"/>
  <c r="D40"/>
  <c r="D34"/>
  <c r="D27"/>
  <c r="D23"/>
  <c r="D18"/>
  <c r="D7"/>
  <c r="D4"/>
  <c r="D26" l="1"/>
  <c r="D22" s="1"/>
  <c r="D15"/>
  <c r="D77"/>
  <c r="F75"/>
  <c r="F74"/>
  <c r="F69"/>
  <c r="F68"/>
  <c r="F64"/>
  <c r="F61"/>
  <c r="F60"/>
  <c r="F58"/>
  <c r="F57"/>
  <c r="F56"/>
  <c r="F55"/>
  <c r="F53"/>
  <c r="F51"/>
  <c r="F50"/>
  <c r="F49"/>
  <c r="F46"/>
  <c r="F45"/>
  <c r="F41"/>
  <c r="F39"/>
  <c r="F38"/>
  <c r="F37"/>
  <c r="F36"/>
  <c r="F35"/>
  <c r="F33"/>
  <c r="F32"/>
  <c r="F31"/>
  <c r="F30"/>
  <c r="F29"/>
  <c r="F28"/>
  <c r="F20"/>
  <c r="F19"/>
  <c r="E72"/>
  <c r="E63"/>
  <c r="E59"/>
  <c r="G59" s="1"/>
  <c r="E54"/>
  <c r="E47"/>
  <c r="E44"/>
  <c r="E40"/>
  <c r="E34"/>
  <c r="E27"/>
  <c r="G54"/>
  <c r="G63"/>
  <c r="G70"/>
  <c r="G75"/>
  <c r="G76"/>
  <c r="G53"/>
  <c r="G44"/>
  <c r="G23"/>
  <c r="G74"/>
  <c r="G73"/>
  <c r="G71"/>
  <c r="G69"/>
  <c r="G68"/>
  <c r="G67"/>
  <c r="G66"/>
  <c r="G65"/>
  <c r="G64"/>
  <c r="G62"/>
  <c r="G61"/>
  <c r="G60"/>
  <c r="G58"/>
  <c r="G57"/>
  <c r="G56"/>
  <c r="G55"/>
  <c r="G52"/>
  <c r="G51"/>
  <c r="G50"/>
  <c r="G49"/>
  <c r="G48"/>
  <c r="G46"/>
  <c r="G45"/>
  <c r="G42"/>
  <c r="G41"/>
  <c r="G39"/>
  <c r="G38"/>
  <c r="G37"/>
  <c r="G36"/>
  <c r="G35"/>
  <c r="G33"/>
  <c r="G32"/>
  <c r="G31"/>
  <c r="G30"/>
  <c r="G29"/>
  <c r="G28"/>
  <c r="G27"/>
  <c r="G25"/>
  <c r="G24"/>
  <c r="G21"/>
  <c r="G20"/>
  <c r="G19"/>
  <c r="G11"/>
  <c r="G10"/>
  <c r="G9"/>
  <c r="G8"/>
  <c r="G6"/>
  <c r="G5"/>
  <c r="G14"/>
  <c r="G13"/>
  <c r="G12"/>
  <c r="G3"/>
  <c r="G2"/>
  <c r="F13"/>
  <c r="F11"/>
  <c r="F10"/>
  <c r="F9"/>
  <c r="F5"/>
  <c r="F3"/>
  <c r="F2"/>
  <c r="E18"/>
  <c r="E7"/>
  <c r="G7" s="1"/>
  <c r="E4"/>
  <c r="G4" s="1"/>
  <c r="G40" l="1"/>
  <c r="G34"/>
  <c r="G72"/>
  <c r="G47"/>
  <c r="E26"/>
  <c r="G18"/>
  <c r="E15"/>
  <c r="E43"/>
  <c r="G43" l="1"/>
  <c r="E22"/>
  <c r="G26"/>
  <c r="G15"/>
  <c r="G22" l="1"/>
  <c r="E77"/>
  <c r="H12"/>
  <c r="H8"/>
  <c r="H4"/>
  <c r="H15"/>
  <c r="H11"/>
  <c r="H7"/>
  <c r="H3"/>
  <c r="H10"/>
  <c r="H2"/>
  <c r="H9"/>
  <c r="H14"/>
  <c r="H6"/>
  <c r="H13"/>
  <c r="H5"/>
  <c r="C34"/>
  <c r="F34" s="1"/>
  <c r="G77" l="1"/>
  <c r="H22" s="1"/>
  <c r="C72"/>
  <c r="F72" s="1"/>
  <c r="C63"/>
  <c r="F63" s="1"/>
  <c r="C59"/>
  <c r="F59" s="1"/>
  <c r="C54"/>
  <c r="F54" s="1"/>
  <c r="C47"/>
  <c r="F47" s="1"/>
  <c r="C44"/>
  <c r="F44" s="1"/>
  <c r="C40"/>
  <c r="F40" s="1"/>
  <c r="C27"/>
  <c r="C23"/>
  <c r="C18"/>
  <c r="F18" s="1"/>
  <c r="C7"/>
  <c r="F7" s="1"/>
  <c r="C4"/>
  <c r="C15" l="1"/>
  <c r="F15" s="1"/>
  <c r="F4"/>
  <c r="C26"/>
  <c r="F26" s="1"/>
  <c r="F27"/>
  <c r="H72"/>
  <c r="H46"/>
  <c r="H67"/>
  <c r="H70"/>
  <c r="H31"/>
  <c r="H39"/>
  <c r="H30"/>
  <c r="H38"/>
  <c r="H41"/>
  <c r="H49"/>
  <c r="H60"/>
  <c r="H69"/>
  <c r="H75"/>
  <c r="H29"/>
  <c r="H37"/>
  <c r="H28"/>
  <c r="H36"/>
  <c r="H43"/>
  <c r="H71"/>
  <c r="H61"/>
  <c r="H50"/>
  <c r="H77"/>
  <c r="H21"/>
  <c r="H25"/>
  <c r="H20"/>
  <c r="H76"/>
  <c r="H68"/>
  <c r="H58"/>
  <c r="H48"/>
  <c r="H19"/>
  <c r="H63"/>
  <c r="H64"/>
  <c r="H45"/>
  <c r="H57"/>
  <c r="H53"/>
  <c r="H27"/>
  <c r="H35"/>
  <c r="H34"/>
  <c r="H40"/>
  <c r="H54"/>
  <c r="H55"/>
  <c r="H65"/>
  <c r="H44"/>
  <c r="H59"/>
  <c r="H33"/>
  <c r="H42"/>
  <c r="H32"/>
  <c r="H26"/>
  <c r="H47"/>
  <c r="H66"/>
  <c r="H56"/>
  <c r="H18"/>
  <c r="H24"/>
  <c r="H23"/>
  <c r="H74"/>
  <c r="H52"/>
  <c r="H73"/>
  <c r="H51"/>
  <c r="H62"/>
  <c r="C43"/>
  <c r="F43" s="1"/>
  <c r="C22"/>
  <c r="F22" s="1"/>
  <c r="C77" l="1"/>
  <c r="F77" s="1"/>
</calcChain>
</file>

<file path=xl/sharedStrings.xml><?xml version="1.0" encoding="utf-8"?>
<sst xmlns="http://schemas.openxmlformats.org/spreadsheetml/2006/main" count="156" uniqueCount="123">
  <si>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</si>
  <si>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</si>
  <si>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</si>
  <si>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</si>
  <si>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</si>
  <si>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</si>
  <si>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</si>
  <si>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</si>
  <si>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</si>
  <si>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</si>
  <si>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</si>
  <si>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</si>
  <si>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</si>
  <si>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</si>
  <si>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</si>
  <si>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</si>
  <si>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</si>
  <si>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</si>
  <si>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</si>
  <si>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</si>
  <si>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</si>
  <si>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</si>
  <si>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</si>
  <si>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</si>
  <si>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</si>
  <si>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</si>
  <si>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</si>
  <si>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</si>
  <si>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</si>
  <si>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>Ostale manifestacije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</si>
  <si>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</si>
  <si>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</si>
  <si>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</si>
  <si>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</si>
  <si>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</si>
  <si>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</si>
  <si>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</si>
  <si>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</si>
  <si>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</si>
  <si>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</si>
  <si>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</si>
  <si>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</si>
  <si>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</si>
  <si>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IV.</t>
  </si>
  <si>
    <t>DISTRIBUCIJA I PRODAJA VRIJEDNOSTI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</si>
  <si>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</si>
  <si>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</si>
  <si>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</si>
  <si>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</si>
  <si>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</si>
  <si>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</si>
  <si>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</si>
  <si>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</si>
  <si>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</si>
  <si>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</si>
  <si>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</si>
  <si>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 xml:space="preserve">VII. </t>
  </si>
  <si>
    <t>POSEBNI PROGRAMI</t>
  </si>
  <si>
    <t>Projekti poticanje i pomaganje razvoja turizma na područjima koja nisu turistički razvijena</t>
  </si>
  <si>
    <t>VIII.</t>
  </si>
  <si>
    <t>IX.</t>
  </si>
  <si>
    <t>X.</t>
  </si>
  <si>
    <t>SVEUKUPNO RASHODI</t>
  </si>
  <si>
    <t>Smeđa signalizacija</t>
  </si>
  <si>
    <t>Ministarstvo turizma</t>
  </si>
  <si>
    <t>Vinkovo u Vukovaru</t>
  </si>
  <si>
    <t>Prvosvibanjski izlet u Adici</t>
  </si>
  <si>
    <t>Međunarodni dan Dunava</t>
  </si>
  <si>
    <t>Živjeti s Dunavom</t>
  </si>
  <si>
    <t>Doček Nove godine na Trgu</t>
  </si>
  <si>
    <t>Ostale prezentacije</t>
  </si>
  <si>
    <t>Studijska putovanja novinara</t>
  </si>
  <si>
    <t>Prijevoz na vukovarsku adu</t>
  </si>
  <si>
    <t>1.2.</t>
  </si>
  <si>
    <t>2.1.1.</t>
  </si>
  <si>
    <t>2.1.2.</t>
  </si>
  <si>
    <t>2.1.3.</t>
  </si>
  <si>
    <t>2.1.5.</t>
  </si>
  <si>
    <t>2.3.1.</t>
  </si>
  <si>
    <t>Ostalo</t>
  </si>
  <si>
    <t>Izbor najljepše okućnice (izloga)</t>
  </si>
  <si>
    <t>2.3.2.</t>
  </si>
  <si>
    <t>TID regata</t>
  </si>
  <si>
    <t>Organizacija i upravljanje destinacijom i potpora razvoju DMO i DMK</t>
  </si>
  <si>
    <t>Projekti iz programa za nerazvijene</t>
  </si>
  <si>
    <t>Projekti financirani iz fonodova EU</t>
  </si>
  <si>
    <t>Poticanje i sudjelovanje u uređenju grada/općine/mjesta/ (osim izgradnje komunalne infrastrukture)</t>
  </si>
  <si>
    <t xml:space="preserve">Koordinacija subjekata koji su neposredno ili posredno uključeni u turistički promet </t>
  </si>
  <si>
    <t>STRUKTURA %</t>
  </si>
  <si>
    <t>Etno sajam</t>
  </si>
  <si>
    <t>Prihodi od kamata</t>
  </si>
  <si>
    <t>POKRIVANJE MANJKA IZ PRETHODNE GODINE (ukoliko je isti ostvaren)</t>
  </si>
  <si>
    <t xml:space="preserve">Brošure i ostali tiskani materijali </t>
  </si>
  <si>
    <t>Jasna Babić, dipl. oec.</t>
  </si>
  <si>
    <t xml:space="preserve">        Direktor TU:</t>
  </si>
  <si>
    <t xml:space="preserve">Sportske manifestacije </t>
  </si>
  <si>
    <t>Info table (city panoi)</t>
  </si>
  <si>
    <t>2.1.4.</t>
  </si>
  <si>
    <t>Sajam cvijeća</t>
  </si>
  <si>
    <t>2.3.3.</t>
  </si>
  <si>
    <t>2.3.4.</t>
  </si>
  <si>
    <t xml:space="preserve">   Božićni sajam</t>
  </si>
  <si>
    <t>Jedinstveni turistički informacijski sustav (program za prijavu i odjavu gostiju Knjiga gostiju, Arhinet i dr.)</t>
  </si>
  <si>
    <t>STANJE RAČUNA 31.12.2014./2015.</t>
  </si>
  <si>
    <t>Proizvodnja multimedijalnih sadržaja</t>
  </si>
  <si>
    <t xml:space="preserve">PLAN 2015. </t>
  </si>
  <si>
    <t xml:space="preserve">Transfer od HTZ–a </t>
  </si>
  <si>
    <t>Transfer od TZVSŽ</t>
  </si>
  <si>
    <t>Prijenos prihoda iz prethodne godine (višak prihoda ako je ostvaren)</t>
  </si>
  <si>
    <t>7.</t>
  </si>
  <si>
    <t xml:space="preserve">Prihodi od kotizacija za sudjelovanje na sajmovima </t>
  </si>
  <si>
    <t>TRANSFER BORAVIŠNE PRISTOJBE GRADU (30%)</t>
  </si>
  <si>
    <t xml:space="preserve">Sajmovi </t>
  </si>
  <si>
    <t>Opće oglašavanje (tisak, TV, radio)</t>
  </si>
  <si>
    <t xml:space="preserve">Nagrade i priznanja </t>
  </si>
  <si>
    <r>
      <rPr>
        <sz val="10"/>
        <color indexed="8"/>
        <rFont val="Cambria"/>
        <family val="1"/>
        <charset val="238"/>
        <scheme val="major"/>
      </rPr>
      <t xml:space="preserve">PRIJENOS VIŠKA U IDUĆU GODINU - </t>
    </r>
    <r>
      <rPr>
        <b/>
        <u/>
        <sz val="10"/>
        <color indexed="8"/>
        <rFont val="Cambria"/>
        <family val="1"/>
        <charset val="238"/>
        <scheme val="major"/>
      </rPr>
      <t xml:space="preserve">POKRIVANJE MANJKA U IDUĆOJ GODINI </t>
    </r>
  </si>
  <si>
    <t>Potpore manifestacijama i događanjima (suorganizacija s drugim subjektima te donacije drugima za manifestacije)</t>
  </si>
  <si>
    <t>Ostali nespomenuti prihodi (povrat sredstava za provedene aktivnosti )</t>
  </si>
  <si>
    <t>OSTVARENO DO 30.11.2015.</t>
  </si>
  <si>
    <t>PLANIRANO DO 31.12.2015.</t>
  </si>
  <si>
    <t>POVEĆANJE/SMANJENJE</t>
  </si>
  <si>
    <t>NOVI PLAN</t>
  </si>
  <si>
    <t xml:space="preserve">OSTALO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</si>
</sst>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  <font>
      <b/>
      <u/>
      <sz val="10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b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4" fontId="1" fillId="0" borderId="0" xfId="0" applyNumberFormat="1" applyFont="1"/>
    <xf numFmtId="4" fontId="1" fillId="0" borderId="0" xfId="0" applyNumberFormat="1" applyFont="1" applyAlignme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vertical="top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4" fontId="4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 indent="2"/>
    </xf>
    <xf numFmtId="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4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2" fontId="4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 wrapText="1"/>
    </xf>
    <xf numFmtId="4" fontId="4" fillId="5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 indent="1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/>
    <xf numFmtId="4" fontId="4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1" fillId="4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right" vertical="center"/>
    </xf>
    <xf numFmtId="2" fontId="4" fillId="5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topLeftCell="A10" workbookViewId="0">
      <selection activeCell="J34" sqref="J34"/>
    </sheetView>
  </sheetViews>
  <sheetFormatPr defaultRowHeight="12.75"/>
  <cols>
    <col min="1" max="1" width="5.7109375" style="4" customWidth="1"/>
    <col min="2" max="2" width="52.85546875" style="3" customWidth="1"/>
    <col min="3" max="3" width="12.7109375" style="3" customWidth="1"/>
    <col min="4" max="4" width="13.85546875" style="5" customWidth="1"/>
    <col min="5" max="5" width="11.5703125" style="5" customWidth="1"/>
    <col min="6" max="6" width="11.42578125" style="5" customWidth="1"/>
    <col min="7" max="7" width="11.7109375" style="5" customWidth="1"/>
    <col min="8" max="8" width="10.7109375" style="2" customWidth="1"/>
    <col min="9" max="9" width="10.42578125" style="2" bestFit="1" customWidth="1"/>
    <col min="10" max="10" width="9.85546875" style="2" bestFit="1" customWidth="1"/>
    <col min="11" max="16384" width="9.140625" style="2"/>
  </cols>
  <sheetData>
    <row r="1" spans="1:10" s="1" customFormat="1" ht="36.75" customHeight="1">
      <c r="A1" s="12" t="s">
        <v>0</v>
      </c>
      <c r="B1" s="13" t="s">
        <v>1</v>
      </c>
      <c r="C1" s="75" t="s">
        <v>105</v>
      </c>
      <c r="D1" s="75" t="s">
        <v>118</v>
      </c>
      <c r="E1" s="75" t="s">
        <v>119</v>
      </c>
      <c r="F1" s="75" t="s">
        <v>120</v>
      </c>
      <c r="G1" s="75" t="s">
        <v>121</v>
      </c>
      <c r="H1" s="75" t="s">
        <v>88</v>
      </c>
    </row>
    <row r="2" spans="1:10">
      <c r="A2" s="14" t="s">
        <v>2</v>
      </c>
      <c r="B2" s="15" t="s">
        <v>3</v>
      </c>
      <c r="C2" s="16">
        <v>65000</v>
      </c>
      <c r="D2" s="40">
        <v>41949.06</v>
      </c>
      <c r="E2" s="40">
        <v>50000</v>
      </c>
      <c r="F2" s="79">
        <f>E2/C2*100-100</f>
        <v>-23.076923076923066</v>
      </c>
      <c r="G2" s="60">
        <f>E2</f>
        <v>50000</v>
      </c>
      <c r="H2" s="34">
        <f>G2/G15*100</f>
        <v>5.94800286822215</v>
      </c>
      <c r="I2" s="8"/>
    </row>
    <row r="3" spans="1:10">
      <c r="A3" s="14" t="s">
        <v>4</v>
      </c>
      <c r="B3" s="15" t="s">
        <v>5</v>
      </c>
      <c r="C3" s="16">
        <v>400000</v>
      </c>
      <c r="D3" s="40">
        <v>242811.03</v>
      </c>
      <c r="E3" s="40">
        <v>265000</v>
      </c>
      <c r="F3" s="79">
        <f>E3/C3*100-100</f>
        <v>-33.75</v>
      </c>
      <c r="G3" s="60">
        <f t="shared" ref="G3:G4" si="0">E3</f>
        <v>265000</v>
      </c>
      <c r="H3" s="34">
        <f>G3/G15*100</f>
        <v>31.524415201577394</v>
      </c>
      <c r="I3" s="8"/>
    </row>
    <row r="4" spans="1:10">
      <c r="A4" s="14" t="s">
        <v>6</v>
      </c>
      <c r="B4" s="15" t="s">
        <v>7</v>
      </c>
      <c r="C4" s="16">
        <f>C5</f>
        <v>520000</v>
      </c>
      <c r="D4" s="40">
        <f>D5+D6</f>
        <v>440229.07</v>
      </c>
      <c r="E4" s="40">
        <f>E5+E6</f>
        <v>472729.07</v>
      </c>
      <c r="F4" s="79">
        <f>E4/C4*100-100</f>
        <v>-9.0905634615384656</v>
      </c>
      <c r="G4" s="60">
        <f t="shared" si="0"/>
        <v>472729.07</v>
      </c>
      <c r="H4" s="34">
        <f>G4/G15*100</f>
        <v>56.235877285039791</v>
      </c>
      <c r="I4" s="8"/>
    </row>
    <row r="5" spans="1:10">
      <c r="A5" s="17" t="s">
        <v>8</v>
      </c>
      <c r="B5" s="18" t="s">
        <v>9</v>
      </c>
      <c r="C5" s="19">
        <v>520000</v>
      </c>
      <c r="D5" s="51">
        <v>440229.07</v>
      </c>
      <c r="E5" s="51">
        <v>472729.07</v>
      </c>
      <c r="F5" s="20">
        <f>E5/C5*100-100</f>
        <v>-9.0905634615384656</v>
      </c>
      <c r="G5" s="77">
        <f>E5</f>
        <v>472729.07</v>
      </c>
      <c r="H5" s="80">
        <f>G5/G15*100</f>
        <v>56.235877285039791</v>
      </c>
      <c r="I5" s="8"/>
    </row>
    <row r="6" spans="1:10">
      <c r="A6" s="17" t="s">
        <v>10</v>
      </c>
      <c r="B6" s="18" t="s">
        <v>11</v>
      </c>
      <c r="C6" s="20">
        <v>0</v>
      </c>
      <c r="D6" s="49">
        <v>0</v>
      </c>
      <c r="E6" s="49">
        <v>0</v>
      </c>
      <c r="F6" s="20">
        <v>0</v>
      </c>
      <c r="G6" s="77">
        <f>E6</f>
        <v>0</v>
      </c>
      <c r="H6" s="80">
        <f>G6/G15*100</f>
        <v>0</v>
      </c>
    </row>
    <row r="7" spans="1:10">
      <c r="A7" s="14" t="s">
        <v>12</v>
      </c>
      <c r="B7" s="15" t="s">
        <v>13</v>
      </c>
      <c r="C7" s="16">
        <f>C8+C9+C10+C11</f>
        <v>90500</v>
      </c>
      <c r="D7" s="40">
        <f>D8+D9+D10+D11</f>
        <v>2056.81</v>
      </c>
      <c r="E7" s="40">
        <f>E8+E9+E10+E11</f>
        <v>22698.81</v>
      </c>
      <c r="F7" s="79">
        <f>E7/C7*100-100</f>
        <v>-74.918441988950278</v>
      </c>
      <c r="G7" s="60">
        <f>E7</f>
        <v>22698.81</v>
      </c>
      <c r="H7" s="34">
        <f>G7/G15*100</f>
        <v>2.7002517397045924</v>
      </c>
      <c r="I7" s="8"/>
    </row>
    <row r="8" spans="1:10">
      <c r="A8" s="17"/>
      <c r="B8" s="21" t="s">
        <v>107</v>
      </c>
      <c r="C8" s="19">
        <v>0</v>
      </c>
      <c r="D8" s="51">
        <v>2000</v>
      </c>
      <c r="E8" s="51">
        <v>2000</v>
      </c>
      <c r="F8" s="20">
        <v>100</v>
      </c>
      <c r="G8" s="77">
        <f t="shared" ref="G8:G11" si="1">E8</f>
        <v>2000</v>
      </c>
      <c r="H8" s="80">
        <f>G8/G15*100</f>
        <v>0.237920114728886</v>
      </c>
    </row>
    <row r="9" spans="1:10">
      <c r="A9" s="17"/>
      <c r="B9" s="21" t="s">
        <v>106</v>
      </c>
      <c r="C9" s="19">
        <v>60000</v>
      </c>
      <c r="D9" s="51">
        <v>0</v>
      </c>
      <c r="E9" s="51">
        <v>20642</v>
      </c>
      <c r="F9" s="20">
        <f>E9/C9*100-100</f>
        <v>-65.596666666666664</v>
      </c>
      <c r="G9" s="77">
        <f t="shared" si="1"/>
        <v>20642</v>
      </c>
      <c r="H9" s="80">
        <f>G9/G15*100</f>
        <v>2.4555735041168325</v>
      </c>
    </row>
    <row r="10" spans="1:10">
      <c r="A10" s="17"/>
      <c r="B10" s="21" t="s">
        <v>90</v>
      </c>
      <c r="C10" s="19">
        <v>500</v>
      </c>
      <c r="D10" s="51">
        <v>56.81</v>
      </c>
      <c r="E10" s="51">
        <v>56.81</v>
      </c>
      <c r="F10" s="20">
        <f>E10/C10*100-100</f>
        <v>-88.638000000000005</v>
      </c>
      <c r="G10" s="77">
        <f t="shared" si="1"/>
        <v>56.81</v>
      </c>
      <c r="H10" s="80">
        <f>G10/G15*100</f>
        <v>6.7581208588740078E-3</v>
      </c>
      <c r="I10" s="8"/>
    </row>
    <row r="11" spans="1:10">
      <c r="A11" s="17"/>
      <c r="B11" s="21" t="s">
        <v>64</v>
      </c>
      <c r="C11" s="19">
        <v>30000</v>
      </c>
      <c r="D11" s="51">
        <v>0</v>
      </c>
      <c r="E11" s="51">
        <v>0</v>
      </c>
      <c r="F11" s="20">
        <f>E11/C11*100-100</f>
        <v>-100</v>
      </c>
      <c r="G11" s="77">
        <f t="shared" si="1"/>
        <v>0</v>
      </c>
      <c r="H11" s="80">
        <f>G11/G15*100</f>
        <v>0</v>
      </c>
    </row>
    <row r="12" spans="1:10" ht="25.5">
      <c r="A12" s="22" t="s">
        <v>14</v>
      </c>
      <c r="B12" s="23" t="s">
        <v>108</v>
      </c>
      <c r="C12" s="24">
        <v>0</v>
      </c>
      <c r="D12" s="24">
        <v>0</v>
      </c>
      <c r="E12" s="24">
        <v>0</v>
      </c>
      <c r="F12" s="24">
        <v>0</v>
      </c>
      <c r="G12" s="60">
        <f t="shared" ref="G12:G14" si="2">E12</f>
        <v>0</v>
      </c>
      <c r="H12" s="60">
        <f>G12/G15*100</f>
        <v>0</v>
      </c>
      <c r="J12" s="6"/>
    </row>
    <row r="13" spans="1:10">
      <c r="A13" s="22" t="s">
        <v>15</v>
      </c>
      <c r="B13" s="25" t="s">
        <v>110</v>
      </c>
      <c r="C13" s="40">
        <v>24500</v>
      </c>
      <c r="D13" s="40">
        <v>14900</v>
      </c>
      <c r="E13" s="40">
        <v>22000</v>
      </c>
      <c r="F13" s="79">
        <f>E13/C13*100-100</f>
        <v>-10.204081632653057</v>
      </c>
      <c r="G13" s="60">
        <f t="shared" si="2"/>
        <v>22000</v>
      </c>
      <c r="H13" s="34">
        <f>G13/G15*100</f>
        <v>2.6171212620177462</v>
      </c>
      <c r="J13" s="6"/>
    </row>
    <row r="14" spans="1:10" ht="25.5">
      <c r="A14" s="73" t="s">
        <v>109</v>
      </c>
      <c r="B14" s="74" t="s">
        <v>117</v>
      </c>
      <c r="C14" s="40">
        <v>0</v>
      </c>
      <c r="D14" s="40">
        <v>8190.41</v>
      </c>
      <c r="E14" s="40">
        <v>8190.41</v>
      </c>
      <c r="F14" s="24">
        <v>100</v>
      </c>
      <c r="G14" s="60">
        <f t="shared" si="2"/>
        <v>8190.41</v>
      </c>
      <c r="H14" s="60">
        <f>G14/G15*100</f>
        <v>0.97433164343830769</v>
      </c>
      <c r="I14" s="8"/>
    </row>
    <row r="15" spans="1:10">
      <c r="A15" s="26"/>
      <c r="B15" s="27" t="s">
        <v>16</v>
      </c>
      <c r="C15" s="65">
        <f>C2+C3+C4+C7+C14+C13</f>
        <v>1100000</v>
      </c>
      <c r="D15" s="63">
        <f>D2+D3+D4+D7+D14+D13</f>
        <v>750136.38</v>
      </c>
      <c r="E15" s="63">
        <f>E2+E3+E4+E7+E14+E13</f>
        <v>840618.29000000015</v>
      </c>
      <c r="F15" s="81">
        <f>E15/C15*100-100</f>
        <v>-23.580155454545434</v>
      </c>
      <c r="G15" s="63">
        <f>E15</f>
        <v>840618.29000000015</v>
      </c>
      <c r="H15" s="65">
        <f>G15/G15*100</f>
        <v>100</v>
      </c>
      <c r="I15" s="8"/>
    </row>
    <row r="16" spans="1:10">
      <c r="A16" s="28"/>
      <c r="B16" s="29"/>
      <c r="C16" s="29"/>
      <c r="D16" s="30"/>
      <c r="E16" s="30"/>
      <c r="F16" s="30"/>
      <c r="G16" s="30"/>
      <c r="H16" s="31"/>
      <c r="I16" s="8"/>
    </row>
    <row r="17" spans="1:12" s="3" customFormat="1" ht="28.5" customHeight="1">
      <c r="A17" s="12" t="s">
        <v>0</v>
      </c>
      <c r="B17" s="13" t="s">
        <v>17</v>
      </c>
      <c r="C17" s="13"/>
      <c r="D17" s="12"/>
      <c r="E17" s="12"/>
      <c r="F17" s="12"/>
      <c r="G17" s="12"/>
      <c r="H17" s="12"/>
      <c r="L17" s="9"/>
    </row>
    <row r="18" spans="1:12">
      <c r="A18" s="32" t="s">
        <v>18</v>
      </c>
      <c r="B18" s="33" t="s">
        <v>19</v>
      </c>
      <c r="C18" s="34">
        <f>C19+C20</f>
        <v>465000</v>
      </c>
      <c r="D18" s="34">
        <f>D19+D20</f>
        <v>371304.84</v>
      </c>
      <c r="E18" s="34">
        <f>E19+E20</f>
        <v>446000</v>
      </c>
      <c r="F18" s="83">
        <f t="shared" ref="F18:F77" si="3">E18/C18*100-100</f>
        <v>-4.0860215053763511</v>
      </c>
      <c r="G18" s="60">
        <f t="shared" ref="G18" si="4">E18</f>
        <v>446000</v>
      </c>
      <c r="H18" s="76">
        <f>G18/G77*100</f>
        <v>48.976875271843625</v>
      </c>
      <c r="I18" s="8"/>
    </row>
    <row r="19" spans="1:12">
      <c r="A19" s="35" t="s">
        <v>2</v>
      </c>
      <c r="B19" s="36" t="s">
        <v>20</v>
      </c>
      <c r="C19" s="37">
        <v>392000</v>
      </c>
      <c r="D19" s="37">
        <v>314007.34000000003</v>
      </c>
      <c r="E19" s="37">
        <v>376000</v>
      </c>
      <c r="F19" s="82">
        <f t="shared" si="3"/>
        <v>-4.0816326530612344</v>
      </c>
      <c r="G19" s="77">
        <f t="shared" ref="G19:G22" si="5">E19</f>
        <v>376000</v>
      </c>
      <c r="H19" s="76">
        <f>G19/G77*100</f>
        <v>41.289921753841256</v>
      </c>
      <c r="I19" s="8"/>
    </row>
    <row r="20" spans="1:12">
      <c r="A20" s="35" t="s">
        <v>4</v>
      </c>
      <c r="B20" s="36" t="s">
        <v>21</v>
      </c>
      <c r="C20" s="37">
        <v>73000</v>
      </c>
      <c r="D20" s="37">
        <v>57297.5</v>
      </c>
      <c r="E20" s="37">
        <v>70000</v>
      </c>
      <c r="F20" s="82">
        <f t="shared" si="3"/>
        <v>-4.1095890410959015</v>
      </c>
      <c r="G20" s="77">
        <f t="shared" si="5"/>
        <v>70000</v>
      </c>
      <c r="H20" s="76">
        <f>G20/G77*100</f>
        <v>7.6869535180023627</v>
      </c>
      <c r="I20" s="8"/>
    </row>
    <row r="21" spans="1:12">
      <c r="A21" s="35" t="s">
        <v>6</v>
      </c>
      <c r="B21" s="36" t="s">
        <v>22</v>
      </c>
      <c r="C21" s="55">
        <v>0</v>
      </c>
      <c r="D21" s="55">
        <v>0</v>
      </c>
      <c r="E21" s="55">
        <v>0</v>
      </c>
      <c r="F21" s="82">
        <v>0</v>
      </c>
      <c r="G21" s="77">
        <f t="shared" si="5"/>
        <v>0</v>
      </c>
      <c r="H21" s="76">
        <f>G21/G77*100</f>
        <v>0</v>
      </c>
    </row>
    <row r="22" spans="1:12">
      <c r="A22" s="32" t="s">
        <v>23</v>
      </c>
      <c r="B22" s="38" t="s">
        <v>24</v>
      </c>
      <c r="C22" s="34">
        <f>C23+C26+C40</f>
        <v>403000</v>
      </c>
      <c r="D22" s="34">
        <f>D23+D26+D40</f>
        <v>239786.53999999998</v>
      </c>
      <c r="E22" s="34">
        <f>E23+E26+E40</f>
        <v>310352.83999999997</v>
      </c>
      <c r="F22" s="83">
        <f t="shared" si="3"/>
        <v>-22.989369727047162</v>
      </c>
      <c r="G22" s="60">
        <f t="shared" si="5"/>
        <v>310352.83999999997</v>
      </c>
      <c r="H22" s="76">
        <f>G22/G77*100</f>
        <v>34.080969360857488</v>
      </c>
      <c r="I22" s="8"/>
    </row>
    <row r="23" spans="1:12" ht="25.5">
      <c r="A23" s="22" t="s">
        <v>2</v>
      </c>
      <c r="B23" s="39" t="s">
        <v>86</v>
      </c>
      <c r="C23" s="40">
        <f>C24+C25</f>
        <v>0</v>
      </c>
      <c r="D23" s="40">
        <f>D24+D25</f>
        <v>0</v>
      </c>
      <c r="E23" s="40">
        <v>0</v>
      </c>
      <c r="F23" s="24">
        <v>0</v>
      </c>
      <c r="G23" s="60">
        <f t="shared" ref="G23" si="6">E23</f>
        <v>0</v>
      </c>
      <c r="H23" s="78">
        <f>G23/G77*100</f>
        <v>0</v>
      </c>
      <c r="I23" s="10"/>
      <c r="J23" s="6"/>
      <c r="K23" s="8"/>
    </row>
    <row r="24" spans="1:12">
      <c r="A24" s="41" t="s">
        <v>25</v>
      </c>
      <c r="B24" s="42" t="s">
        <v>26</v>
      </c>
      <c r="C24" s="50">
        <v>0</v>
      </c>
      <c r="D24" s="87">
        <v>0</v>
      </c>
      <c r="E24" s="50">
        <v>0</v>
      </c>
      <c r="F24" s="61">
        <v>0</v>
      </c>
      <c r="G24" s="77">
        <f t="shared" ref="G24:G26" si="7">E24</f>
        <v>0</v>
      </c>
      <c r="H24" s="77">
        <f>G24/G77*100</f>
        <v>0</v>
      </c>
    </row>
    <row r="25" spans="1:12">
      <c r="A25" s="41" t="s">
        <v>73</v>
      </c>
      <c r="B25" s="42" t="s">
        <v>80</v>
      </c>
      <c r="C25" s="50">
        <v>0</v>
      </c>
      <c r="D25" s="87">
        <v>0</v>
      </c>
      <c r="E25" s="50">
        <v>0</v>
      </c>
      <c r="F25" s="61">
        <v>0</v>
      </c>
      <c r="G25" s="77">
        <f t="shared" si="7"/>
        <v>0</v>
      </c>
      <c r="H25" s="77">
        <f>G25/G77*100</f>
        <v>0</v>
      </c>
    </row>
    <row r="26" spans="1:12">
      <c r="A26" s="14" t="s">
        <v>4</v>
      </c>
      <c r="B26" s="43" t="s">
        <v>27</v>
      </c>
      <c r="C26" s="40">
        <f>C27+C33+C34+C39</f>
        <v>383000</v>
      </c>
      <c r="D26" s="16">
        <f>D27+D34+D39+D33</f>
        <v>232277.03999999998</v>
      </c>
      <c r="E26" s="40">
        <f>E27+E34+E39+E33</f>
        <v>302843.33999999997</v>
      </c>
      <c r="F26" s="24">
        <f t="shared" si="3"/>
        <v>-20.928631853785902</v>
      </c>
      <c r="G26" s="60">
        <f t="shared" si="7"/>
        <v>302843.33999999997</v>
      </c>
      <c r="H26" s="60">
        <f>G26/G77*100</f>
        <v>33.25632396880836</v>
      </c>
      <c r="I26" s="8"/>
    </row>
    <row r="27" spans="1:12">
      <c r="A27" s="41" t="s">
        <v>36</v>
      </c>
      <c r="B27" s="42" t="s">
        <v>28</v>
      </c>
      <c r="C27" s="53">
        <f>C28+C29+C30+C31+C32</f>
        <v>210000</v>
      </c>
      <c r="D27" s="88">
        <f>SUM(D28:D32)</f>
        <v>152647.91999999998</v>
      </c>
      <c r="E27" s="53">
        <f>SUM(E28:E32)</f>
        <v>152647.91999999998</v>
      </c>
      <c r="F27" s="61">
        <f t="shared" si="3"/>
        <v>-27.310514285714291</v>
      </c>
      <c r="G27" s="77">
        <f t="shared" ref="G27:G40" si="8">E27</f>
        <v>152647.91999999998</v>
      </c>
      <c r="H27" s="77">
        <f>G27/G77*100</f>
        <v>16.762820937996327</v>
      </c>
      <c r="I27" s="8"/>
      <c r="K27" s="6"/>
    </row>
    <row r="28" spans="1:12">
      <c r="A28" s="41" t="s">
        <v>74</v>
      </c>
      <c r="B28" s="44" t="s">
        <v>65</v>
      </c>
      <c r="C28" s="50">
        <v>15000</v>
      </c>
      <c r="D28" s="87">
        <v>2613.2600000000002</v>
      </c>
      <c r="E28" s="50">
        <v>2613.2600000000002</v>
      </c>
      <c r="F28" s="89">
        <f t="shared" si="3"/>
        <v>-82.578266666666664</v>
      </c>
      <c r="G28" s="77">
        <f t="shared" si="8"/>
        <v>2613.2600000000002</v>
      </c>
      <c r="H28" s="77">
        <f>G28/G77*100</f>
        <v>0.28697154500649791</v>
      </c>
      <c r="I28" s="8"/>
    </row>
    <row r="29" spans="1:12">
      <c r="A29" s="41" t="s">
        <v>75</v>
      </c>
      <c r="B29" s="44" t="s">
        <v>66</v>
      </c>
      <c r="C29" s="50">
        <v>15000</v>
      </c>
      <c r="D29" s="87">
        <v>76634.75</v>
      </c>
      <c r="E29" s="50">
        <v>76634.75</v>
      </c>
      <c r="F29" s="89">
        <f t="shared" si="3"/>
        <v>410.89833333333337</v>
      </c>
      <c r="G29" s="77">
        <f t="shared" si="8"/>
        <v>76634.75</v>
      </c>
      <c r="H29" s="77">
        <f>G29/G77*100</f>
        <v>8.4155394444818796</v>
      </c>
      <c r="I29" s="8"/>
    </row>
    <row r="30" spans="1:12">
      <c r="A30" s="41" t="s">
        <v>76</v>
      </c>
      <c r="B30" s="44" t="s">
        <v>68</v>
      </c>
      <c r="C30" s="50">
        <v>60000</v>
      </c>
      <c r="D30" s="87">
        <v>0</v>
      </c>
      <c r="E30" s="50">
        <v>0</v>
      </c>
      <c r="F30" s="89">
        <f t="shared" si="3"/>
        <v>-100</v>
      </c>
      <c r="G30" s="77">
        <f t="shared" si="8"/>
        <v>0</v>
      </c>
      <c r="H30" s="77">
        <f>G30/G77*100</f>
        <v>0</v>
      </c>
    </row>
    <row r="31" spans="1:12">
      <c r="A31" s="41" t="s">
        <v>97</v>
      </c>
      <c r="B31" s="44" t="s">
        <v>67</v>
      </c>
      <c r="C31" s="50">
        <v>50000</v>
      </c>
      <c r="D31" s="87">
        <v>54038.36</v>
      </c>
      <c r="E31" s="50">
        <v>54038.36</v>
      </c>
      <c r="F31" s="89">
        <f t="shared" si="3"/>
        <v>8.0767199999999946</v>
      </c>
      <c r="G31" s="77">
        <f t="shared" si="8"/>
        <v>54038.36</v>
      </c>
      <c r="H31" s="77">
        <f>G31/G77*100</f>
        <v>5.9341480215582587</v>
      </c>
    </row>
    <row r="32" spans="1:12">
      <c r="A32" s="41" t="s">
        <v>77</v>
      </c>
      <c r="B32" s="44" t="s">
        <v>89</v>
      </c>
      <c r="C32" s="50">
        <v>70000</v>
      </c>
      <c r="D32" s="87">
        <v>19361.55</v>
      </c>
      <c r="E32" s="50">
        <v>19361.55</v>
      </c>
      <c r="F32" s="89">
        <f t="shared" si="3"/>
        <v>-72.340642857142853</v>
      </c>
      <c r="G32" s="77">
        <f t="shared" si="8"/>
        <v>19361.55</v>
      </c>
      <c r="H32" s="77">
        <f>G32/G77*100</f>
        <v>2.126161926949695</v>
      </c>
    </row>
    <row r="33" spans="1:12">
      <c r="A33" s="41" t="s">
        <v>38</v>
      </c>
      <c r="B33" s="42" t="s">
        <v>95</v>
      </c>
      <c r="C33" s="53">
        <v>25000</v>
      </c>
      <c r="D33" s="88">
        <v>0</v>
      </c>
      <c r="E33" s="53">
        <v>0</v>
      </c>
      <c r="F33" s="61">
        <f t="shared" si="3"/>
        <v>-100</v>
      </c>
      <c r="G33" s="60">
        <f t="shared" si="8"/>
        <v>0</v>
      </c>
      <c r="H33" s="60">
        <f>G33/G77*100</f>
        <v>0</v>
      </c>
    </row>
    <row r="34" spans="1:12">
      <c r="A34" s="41" t="s">
        <v>39</v>
      </c>
      <c r="B34" s="42" t="s">
        <v>29</v>
      </c>
      <c r="C34" s="53">
        <f>C35+C36+C37+C38</f>
        <v>140000</v>
      </c>
      <c r="D34" s="88">
        <f>D35+D36+D37+D38</f>
        <v>71743.38</v>
      </c>
      <c r="E34" s="53">
        <f>E35+E36+E37+E38</f>
        <v>135195.41999999998</v>
      </c>
      <c r="F34" s="61">
        <f t="shared" si="3"/>
        <v>-3.4318428571428683</v>
      </c>
      <c r="G34" s="60">
        <f t="shared" si="8"/>
        <v>135195.41999999998</v>
      </c>
      <c r="H34" s="60">
        <f>G34/G77*100</f>
        <v>14.846298705525813</v>
      </c>
    </row>
    <row r="35" spans="1:12">
      <c r="A35" s="41" t="s">
        <v>78</v>
      </c>
      <c r="B35" s="44" t="s">
        <v>98</v>
      </c>
      <c r="C35" s="50">
        <v>65000</v>
      </c>
      <c r="D35" s="87">
        <v>31257.7</v>
      </c>
      <c r="E35" s="50">
        <v>31257.7</v>
      </c>
      <c r="F35" s="89">
        <f t="shared" si="3"/>
        <v>-51.91123076923077</v>
      </c>
      <c r="G35" s="77">
        <f t="shared" si="8"/>
        <v>31257.7</v>
      </c>
      <c r="H35" s="77">
        <f>G35/G77*100</f>
        <v>3.4325212425666067</v>
      </c>
    </row>
    <row r="36" spans="1:12">
      <c r="A36" s="41" t="s">
        <v>81</v>
      </c>
      <c r="B36" s="44" t="s">
        <v>82</v>
      </c>
      <c r="C36" s="50">
        <v>15000</v>
      </c>
      <c r="D36" s="87">
        <v>11937.72</v>
      </c>
      <c r="E36" s="50">
        <v>11937.72</v>
      </c>
      <c r="F36" s="89">
        <f t="shared" si="3"/>
        <v>-20.415199999999999</v>
      </c>
      <c r="G36" s="77">
        <f t="shared" si="8"/>
        <v>11937.72</v>
      </c>
      <c r="H36" s="77">
        <f>G36/G77*100</f>
        <v>1.3109242678703881</v>
      </c>
      <c r="I36" s="8"/>
    </row>
    <row r="37" spans="1:12">
      <c r="A37" s="41" t="s">
        <v>99</v>
      </c>
      <c r="B37" s="42" t="s">
        <v>101</v>
      </c>
      <c r="C37" s="50">
        <v>50000</v>
      </c>
      <c r="D37" s="87">
        <v>28547.96</v>
      </c>
      <c r="E37" s="50">
        <v>92000</v>
      </c>
      <c r="F37" s="89">
        <f t="shared" si="3"/>
        <v>84</v>
      </c>
      <c r="G37" s="77">
        <f t="shared" si="8"/>
        <v>92000</v>
      </c>
      <c r="H37" s="77">
        <f>G37/G77*100</f>
        <v>10.102853195088819</v>
      </c>
      <c r="I37" s="8"/>
    </row>
    <row r="38" spans="1:12">
      <c r="A38" s="41" t="s">
        <v>100</v>
      </c>
      <c r="B38" s="44" t="s">
        <v>69</v>
      </c>
      <c r="C38" s="50">
        <v>10000</v>
      </c>
      <c r="D38" s="87">
        <v>0</v>
      </c>
      <c r="E38" s="50">
        <v>0</v>
      </c>
      <c r="F38" s="89">
        <f t="shared" si="3"/>
        <v>-100</v>
      </c>
      <c r="G38" s="77">
        <f t="shared" si="8"/>
        <v>0</v>
      </c>
      <c r="H38" s="77">
        <f>G38/G77*100</f>
        <v>0</v>
      </c>
      <c r="I38" s="8"/>
    </row>
    <row r="39" spans="1:12" ht="25.5">
      <c r="A39" s="45" t="s">
        <v>40</v>
      </c>
      <c r="B39" s="42" t="s">
        <v>116</v>
      </c>
      <c r="C39" s="53">
        <v>8000</v>
      </c>
      <c r="D39" s="53">
        <v>7885.74</v>
      </c>
      <c r="E39" s="53">
        <v>15000</v>
      </c>
      <c r="F39" s="61">
        <f t="shared" si="3"/>
        <v>87.5</v>
      </c>
      <c r="G39" s="60">
        <f t="shared" si="8"/>
        <v>15000</v>
      </c>
      <c r="H39" s="60">
        <f>G39/G77*100</f>
        <v>1.6472043252862205</v>
      </c>
      <c r="I39" s="10"/>
    </row>
    <row r="40" spans="1:12" ht="25.5">
      <c r="A40" s="22" t="s">
        <v>6</v>
      </c>
      <c r="B40" s="23" t="s">
        <v>83</v>
      </c>
      <c r="C40" s="40">
        <f>C41</f>
        <v>20000</v>
      </c>
      <c r="D40" s="40">
        <f>D41</f>
        <v>7509.5</v>
      </c>
      <c r="E40" s="40">
        <f>E41</f>
        <v>7509.5</v>
      </c>
      <c r="F40" s="24">
        <f t="shared" si="3"/>
        <v>-62.452500000000001</v>
      </c>
      <c r="G40" s="60">
        <f t="shared" si="8"/>
        <v>7509.5</v>
      </c>
      <c r="H40" s="60">
        <f>G40/G77*100</f>
        <v>0.82464539204912479</v>
      </c>
      <c r="I40" s="10"/>
    </row>
    <row r="41" spans="1:12">
      <c r="A41" s="41" t="s">
        <v>8</v>
      </c>
      <c r="B41" s="46" t="s">
        <v>84</v>
      </c>
      <c r="C41" s="50">
        <v>20000</v>
      </c>
      <c r="D41" s="87">
        <v>7509.5</v>
      </c>
      <c r="E41" s="50">
        <v>7509.5</v>
      </c>
      <c r="F41" s="89">
        <f t="shared" si="3"/>
        <v>-62.452500000000001</v>
      </c>
      <c r="G41" s="77">
        <f t="shared" ref="G41:G43" si="9">E41</f>
        <v>7509.5</v>
      </c>
      <c r="H41" s="77">
        <f>G41/G77*100</f>
        <v>0.82464539204912479</v>
      </c>
    </row>
    <row r="42" spans="1:12">
      <c r="A42" s="41" t="s">
        <v>10</v>
      </c>
      <c r="B42" s="46" t="s">
        <v>85</v>
      </c>
      <c r="C42" s="50">
        <v>0</v>
      </c>
      <c r="D42" s="87">
        <v>0</v>
      </c>
      <c r="E42" s="50">
        <v>0</v>
      </c>
      <c r="F42" s="89">
        <v>0</v>
      </c>
      <c r="G42" s="77">
        <f t="shared" si="9"/>
        <v>0</v>
      </c>
      <c r="H42" s="77">
        <f>G42/G77*100</f>
        <v>0</v>
      </c>
    </row>
    <row r="43" spans="1:12">
      <c r="A43" s="32" t="s">
        <v>30</v>
      </c>
      <c r="B43" s="38" t="s">
        <v>31</v>
      </c>
      <c r="C43" s="60">
        <f>C44+C47+C53</f>
        <v>131000</v>
      </c>
      <c r="D43" s="60">
        <f>D44+D47+D53</f>
        <v>85376.1</v>
      </c>
      <c r="E43" s="60">
        <f>E44+E47+E53</f>
        <v>91850.11</v>
      </c>
      <c r="F43" s="56">
        <f t="shared" si="3"/>
        <v>-29.885412213740466</v>
      </c>
      <c r="G43" s="60">
        <f t="shared" si="9"/>
        <v>91850.11</v>
      </c>
      <c r="H43" s="60">
        <f>G43/G77*100</f>
        <v>10.086393231334343</v>
      </c>
      <c r="I43" s="8"/>
    </row>
    <row r="44" spans="1:12">
      <c r="A44" s="14" t="s">
        <v>2</v>
      </c>
      <c r="B44" s="43" t="s">
        <v>32</v>
      </c>
      <c r="C44" s="40">
        <f>C45+C46</f>
        <v>16000</v>
      </c>
      <c r="D44" s="40">
        <f>D45+D46</f>
        <v>8050</v>
      </c>
      <c r="E44" s="40">
        <f>E45+E46</f>
        <v>8050</v>
      </c>
      <c r="F44" s="24">
        <f t="shared" si="3"/>
        <v>-49.687499999999993</v>
      </c>
      <c r="G44" s="60">
        <f t="shared" ref="G44" si="10">E44</f>
        <v>8050</v>
      </c>
      <c r="H44" s="60">
        <f>G44/G77*100</f>
        <v>0.88399965457027163</v>
      </c>
      <c r="I44" s="8"/>
    </row>
    <row r="45" spans="1:12">
      <c r="A45" s="17" t="s">
        <v>25</v>
      </c>
      <c r="B45" s="46" t="s">
        <v>33</v>
      </c>
      <c r="C45" s="51">
        <v>3000</v>
      </c>
      <c r="D45" s="51">
        <v>2000</v>
      </c>
      <c r="E45" s="51">
        <v>2000</v>
      </c>
      <c r="F45" s="89">
        <f t="shared" si="3"/>
        <v>-33.333333333333343</v>
      </c>
      <c r="G45" s="77">
        <f t="shared" ref="G45:G47" si="11">E45</f>
        <v>2000</v>
      </c>
      <c r="H45" s="77">
        <f>G45/G77*100</f>
        <v>0.21962724337149606</v>
      </c>
    </row>
    <row r="46" spans="1:12">
      <c r="A46" s="17" t="s">
        <v>73</v>
      </c>
      <c r="B46" s="46" t="s">
        <v>34</v>
      </c>
      <c r="C46" s="51">
        <v>13000</v>
      </c>
      <c r="D46" s="51">
        <v>6050</v>
      </c>
      <c r="E46" s="51">
        <v>6050</v>
      </c>
      <c r="F46" s="89">
        <f t="shared" si="3"/>
        <v>-53.46153846153846</v>
      </c>
      <c r="G46" s="77">
        <f t="shared" si="11"/>
        <v>6050</v>
      </c>
      <c r="H46" s="77">
        <f>G46/G77*100</f>
        <v>0.66437241119877566</v>
      </c>
    </row>
    <row r="47" spans="1:12">
      <c r="A47" s="14" t="s">
        <v>4</v>
      </c>
      <c r="B47" s="43" t="s">
        <v>35</v>
      </c>
      <c r="C47" s="40">
        <f>C49+C50+C51+C48+C52</f>
        <v>95000</v>
      </c>
      <c r="D47" s="40">
        <f>D49+D50+D51+D48+D52</f>
        <v>29238.6</v>
      </c>
      <c r="E47" s="40">
        <f>E49+E50+E51+E48+E52</f>
        <v>35712.61</v>
      </c>
      <c r="F47" s="24">
        <f t="shared" si="3"/>
        <v>-62.407778947368421</v>
      </c>
      <c r="G47" s="60">
        <f t="shared" si="11"/>
        <v>35712.61</v>
      </c>
      <c r="H47" s="60">
        <f>G47/G77*100</f>
        <v>3.9217310439506625</v>
      </c>
      <c r="I47" s="8"/>
    </row>
    <row r="48" spans="1:12" ht="15" customHeight="1">
      <c r="A48" s="47" t="s">
        <v>36</v>
      </c>
      <c r="B48" s="48" t="s">
        <v>37</v>
      </c>
      <c r="C48" s="49">
        <v>0</v>
      </c>
      <c r="D48" s="49">
        <v>0</v>
      </c>
      <c r="E48" s="49">
        <v>0</v>
      </c>
      <c r="F48" s="89">
        <v>0</v>
      </c>
      <c r="G48" s="77">
        <f t="shared" ref="G48:G54" si="12">E48</f>
        <v>0</v>
      </c>
      <c r="H48" s="77">
        <f>G48/G77*100</f>
        <v>0</v>
      </c>
      <c r="K48" s="6"/>
      <c r="L48" s="6"/>
    </row>
    <row r="49" spans="1:12">
      <c r="A49" s="17" t="s">
        <v>38</v>
      </c>
      <c r="B49" s="46" t="s">
        <v>113</v>
      </c>
      <c r="C49" s="51">
        <v>15000</v>
      </c>
      <c r="D49" s="51">
        <v>8499.36</v>
      </c>
      <c r="E49" s="51">
        <v>11359.86</v>
      </c>
      <c r="F49" s="89">
        <f t="shared" si="3"/>
        <v>-24.267600000000002</v>
      </c>
      <c r="G49" s="77">
        <f t="shared" si="12"/>
        <v>11359.86</v>
      </c>
      <c r="H49" s="77">
        <f>G49/G77*100</f>
        <v>1.2474673684430617</v>
      </c>
      <c r="I49" s="8"/>
      <c r="K49" s="6"/>
    </row>
    <row r="50" spans="1:12">
      <c r="A50" s="17" t="s">
        <v>39</v>
      </c>
      <c r="B50" s="46" t="s">
        <v>92</v>
      </c>
      <c r="C50" s="51">
        <v>60000</v>
      </c>
      <c r="D50" s="51">
        <v>8650</v>
      </c>
      <c r="E50" s="51">
        <v>8650</v>
      </c>
      <c r="F50" s="89">
        <f t="shared" si="3"/>
        <v>-85.583333333333329</v>
      </c>
      <c r="G50" s="77">
        <f t="shared" si="12"/>
        <v>8650</v>
      </c>
      <c r="H50" s="77">
        <f>G50/G77*100</f>
        <v>0.94988782758172041</v>
      </c>
      <c r="I50" s="8"/>
    </row>
    <row r="51" spans="1:12">
      <c r="A51" s="17" t="s">
        <v>40</v>
      </c>
      <c r="B51" s="46" t="s">
        <v>41</v>
      </c>
      <c r="C51" s="51">
        <v>20000</v>
      </c>
      <c r="D51" s="51">
        <v>10386.49</v>
      </c>
      <c r="E51" s="51">
        <v>14000</v>
      </c>
      <c r="F51" s="89">
        <f t="shared" si="3"/>
        <v>-30</v>
      </c>
      <c r="G51" s="77">
        <f t="shared" si="12"/>
        <v>14000</v>
      </c>
      <c r="H51" s="77">
        <f>G51/G77*100</f>
        <v>1.5373907036004724</v>
      </c>
      <c r="I51" s="8"/>
    </row>
    <row r="52" spans="1:12">
      <c r="A52" s="17" t="s">
        <v>42</v>
      </c>
      <c r="B52" s="46" t="s">
        <v>96</v>
      </c>
      <c r="C52" s="49">
        <v>0</v>
      </c>
      <c r="D52" s="51">
        <v>1702.75</v>
      </c>
      <c r="E52" s="51">
        <v>1702.75</v>
      </c>
      <c r="F52" s="89">
        <v>0</v>
      </c>
      <c r="G52" s="77">
        <f t="shared" si="12"/>
        <v>1702.75</v>
      </c>
      <c r="H52" s="77">
        <f>G52/G77*100</f>
        <v>0.18698514432540747</v>
      </c>
    </row>
    <row r="53" spans="1:12">
      <c r="A53" s="14" t="s">
        <v>6</v>
      </c>
      <c r="B53" s="43" t="s">
        <v>63</v>
      </c>
      <c r="C53" s="40">
        <v>20000</v>
      </c>
      <c r="D53" s="40">
        <v>48087.5</v>
      </c>
      <c r="E53" s="40">
        <v>48087.5</v>
      </c>
      <c r="F53" s="24">
        <f t="shared" si="3"/>
        <v>140.4375</v>
      </c>
      <c r="G53" s="60">
        <f t="shared" si="12"/>
        <v>48087.5</v>
      </c>
      <c r="H53" s="60">
        <f>G53/G77*100</f>
        <v>5.2806625328134089</v>
      </c>
      <c r="I53" s="8"/>
    </row>
    <row r="54" spans="1:12">
      <c r="A54" s="32" t="s">
        <v>43</v>
      </c>
      <c r="B54" s="38" t="s">
        <v>44</v>
      </c>
      <c r="C54" s="60">
        <f>C55+C57+C58+C56</f>
        <v>43000</v>
      </c>
      <c r="D54" s="60">
        <f>D55+D57+D58+D56</f>
        <v>25725.989999999998</v>
      </c>
      <c r="E54" s="60">
        <f>E55+E57+E58+E56</f>
        <v>25725.989999999998</v>
      </c>
      <c r="F54" s="56">
        <f t="shared" si="3"/>
        <v>-40.172116279069769</v>
      </c>
      <c r="G54" s="60">
        <f t="shared" si="12"/>
        <v>25725.989999999998</v>
      </c>
      <c r="H54" s="60">
        <f>G54/G77*100</f>
        <v>2.8250641333513364</v>
      </c>
      <c r="I54" s="8"/>
    </row>
    <row r="55" spans="1:12">
      <c r="A55" s="52" t="s">
        <v>2</v>
      </c>
      <c r="B55" s="36" t="s">
        <v>112</v>
      </c>
      <c r="C55" s="54">
        <v>15000</v>
      </c>
      <c r="D55" s="54">
        <v>10025.629999999999</v>
      </c>
      <c r="E55" s="54">
        <v>10025.629999999999</v>
      </c>
      <c r="F55" s="61">
        <f t="shared" si="3"/>
        <v>-33.162466666666674</v>
      </c>
      <c r="G55" s="60">
        <f t="shared" ref="G55:G59" si="13">E55</f>
        <v>10025.629999999999</v>
      </c>
      <c r="H55" s="60">
        <f>G55/G77*100</f>
        <v>1.1009507399812859</v>
      </c>
      <c r="I55" s="8"/>
    </row>
    <row r="56" spans="1:12">
      <c r="A56" s="35" t="s">
        <v>4</v>
      </c>
      <c r="B56" s="36" t="s">
        <v>45</v>
      </c>
      <c r="C56" s="54">
        <v>10000</v>
      </c>
      <c r="D56" s="54">
        <v>2267</v>
      </c>
      <c r="E56" s="54">
        <v>2267</v>
      </c>
      <c r="F56" s="61">
        <f t="shared" si="3"/>
        <v>-77.33</v>
      </c>
      <c r="G56" s="60">
        <f t="shared" si="13"/>
        <v>2267</v>
      </c>
      <c r="H56" s="60">
        <f>G56/G77*100</f>
        <v>0.24894748036159078</v>
      </c>
      <c r="I56" s="8"/>
      <c r="L56" s="6"/>
    </row>
    <row r="57" spans="1:12">
      <c r="A57" s="35" t="s">
        <v>6</v>
      </c>
      <c r="B57" s="36" t="s">
        <v>70</v>
      </c>
      <c r="C57" s="54">
        <v>10000</v>
      </c>
      <c r="D57" s="54">
        <v>13161.36</v>
      </c>
      <c r="E57" s="54">
        <v>13161.36</v>
      </c>
      <c r="F57" s="61">
        <f t="shared" si="3"/>
        <v>31.613599999999991</v>
      </c>
      <c r="G57" s="60">
        <f t="shared" si="13"/>
        <v>13161.36</v>
      </c>
      <c r="H57" s="60">
        <f>G57/G77*100</f>
        <v>1.4452966079099367</v>
      </c>
      <c r="I57" s="8"/>
    </row>
    <row r="58" spans="1:12">
      <c r="A58" s="35" t="s">
        <v>12</v>
      </c>
      <c r="B58" s="36" t="s">
        <v>71</v>
      </c>
      <c r="C58" s="54">
        <v>8000</v>
      </c>
      <c r="D58" s="54">
        <v>272</v>
      </c>
      <c r="E58" s="54">
        <v>272</v>
      </c>
      <c r="F58" s="61">
        <f t="shared" si="3"/>
        <v>-96.6</v>
      </c>
      <c r="G58" s="60">
        <f t="shared" si="13"/>
        <v>272</v>
      </c>
      <c r="H58" s="60">
        <f>G58/G77*100</f>
        <v>2.9869305098523462E-2</v>
      </c>
      <c r="I58" s="8"/>
    </row>
    <row r="59" spans="1:12">
      <c r="A59" s="32" t="s">
        <v>46</v>
      </c>
      <c r="B59" s="38" t="s">
        <v>47</v>
      </c>
      <c r="C59" s="60">
        <f>C60+C61+C62</f>
        <v>17000</v>
      </c>
      <c r="D59" s="60">
        <f>D60+D61+D62</f>
        <v>13385.2</v>
      </c>
      <c r="E59" s="60">
        <f>E60+E61+E62</f>
        <v>13790</v>
      </c>
      <c r="F59" s="56">
        <f t="shared" si="3"/>
        <v>-18.882352941176478</v>
      </c>
      <c r="G59" s="60">
        <f t="shared" si="13"/>
        <v>13790</v>
      </c>
      <c r="H59" s="60">
        <f>G59/G77*100</f>
        <v>1.5143298430464653</v>
      </c>
      <c r="I59" s="8"/>
    </row>
    <row r="60" spans="1:12">
      <c r="A60" s="35" t="s">
        <v>2</v>
      </c>
      <c r="B60" s="36" t="s">
        <v>48</v>
      </c>
      <c r="C60" s="54">
        <v>5000</v>
      </c>
      <c r="D60" s="54">
        <v>1530</v>
      </c>
      <c r="E60" s="54">
        <v>1890</v>
      </c>
      <c r="F60" s="61">
        <f t="shared" si="3"/>
        <v>-62.2</v>
      </c>
      <c r="G60" s="60">
        <f t="shared" ref="G60:G63" si="14">E60</f>
        <v>1890</v>
      </c>
      <c r="H60" s="60">
        <f>G60/G77*100</f>
        <v>0.20754774498606379</v>
      </c>
      <c r="I60" s="8"/>
    </row>
    <row r="61" spans="1:12" ht="25.5" customHeight="1">
      <c r="A61" s="52" t="s">
        <v>4</v>
      </c>
      <c r="B61" s="36" t="s">
        <v>87</v>
      </c>
      <c r="C61" s="54">
        <v>12000</v>
      </c>
      <c r="D61" s="54">
        <v>11855.2</v>
      </c>
      <c r="E61" s="54">
        <v>11900</v>
      </c>
      <c r="F61" s="61">
        <f t="shared" si="3"/>
        <v>-0.8333333333333286</v>
      </c>
      <c r="G61" s="60">
        <f t="shared" si="14"/>
        <v>11900</v>
      </c>
      <c r="H61" s="60">
        <f>G61/G77*100</f>
        <v>1.3067820980604015</v>
      </c>
      <c r="I61" s="8"/>
    </row>
    <row r="62" spans="1:12">
      <c r="A62" s="35" t="s">
        <v>49</v>
      </c>
      <c r="B62" s="36" t="s">
        <v>114</v>
      </c>
      <c r="C62" s="53">
        <v>0</v>
      </c>
      <c r="D62" s="53">
        <v>0</v>
      </c>
      <c r="E62" s="53">
        <v>0</v>
      </c>
      <c r="F62" s="61">
        <v>0</v>
      </c>
      <c r="G62" s="60">
        <f t="shared" si="14"/>
        <v>0</v>
      </c>
      <c r="H62" s="60">
        <f>G62/G77*100</f>
        <v>0</v>
      </c>
    </row>
    <row r="63" spans="1:12">
      <c r="A63" s="32" t="s">
        <v>50</v>
      </c>
      <c r="B63" s="38" t="s">
        <v>51</v>
      </c>
      <c r="C63" s="60">
        <f>C64+C65+C68+C69+C66+C67</f>
        <v>18000</v>
      </c>
      <c r="D63" s="60">
        <f>D64+D65+D68+D69+D66+D67</f>
        <v>2337.5</v>
      </c>
      <c r="E63" s="60">
        <f>E64+E65+E68+E69+E66+E67</f>
        <v>2737.5</v>
      </c>
      <c r="F63" s="56">
        <f t="shared" si="3"/>
        <v>-84.791666666666671</v>
      </c>
      <c r="G63" s="60">
        <f t="shared" si="14"/>
        <v>2737.5</v>
      </c>
      <c r="H63" s="60">
        <f>G63/G77*100</f>
        <v>0.30061478936473524</v>
      </c>
      <c r="I63" s="8"/>
    </row>
    <row r="64" spans="1:12">
      <c r="A64" s="35" t="s">
        <v>2</v>
      </c>
      <c r="B64" s="36" t="s">
        <v>104</v>
      </c>
      <c r="C64" s="54">
        <v>8000</v>
      </c>
      <c r="D64" s="54">
        <v>1537.5</v>
      </c>
      <c r="E64" s="54">
        <v>1537.5</v>
      </c>
      <c r="F64" s="61">
        <f t="shared" si="3"/>
        <v>-80.78125</v>
      </c>
      <c r="G64" s="60">
        <f t="shared" ref="G64:G70" si="15">E64</f>
        <v>1537.5</v>
      </c>
      <c r="H64" s="60">
        <f>G64/G77*100</f>
        <v>0.16883844334183762</v>
      </c>
      <c r="I64" s="8"/>
    </row>
    <row r="65" spans="1:10">
      <c r="A65" s="35" t="s">
        <v>4</v>
      </c>
      <c r="B65" s="36" t="s">
        <v>52</v>
      </c>
      <c r="C65" s="54">
        <v>0</v>
      </c>
      <c r="D65" s="54">
        <v>0</v>
      </c>
      <c r="E65" s="54">
        <v>0</v>
      </c>
      <c r="F65" s="61">
        <v>0</v>
      </c>
      <c r="G65" s="60">
        <f t="shared" si="15"/>
        <v>0</v>
      </c>
      <c r="H65" s="60">
        <f>G65/G77*100</f>
        <v>0</v>
      </c>
      <c r="I65" s="8"/>
    </row>
    <row r="66" spans="1:10">
      <c r="A66" s="35" t="s">
        <v>6</v>
      </c>
      <c r="B66" s="36" t="s">
        <v>53</v>
      </c>
      <c r="C66" s="54">
        <v>0</v>
      </c>
      <c r="D66" s="54">
        <v>0</v>
      </c>
      <c r="E66" s="54">
        <v>0</v>
      </c>
      <c r="F66" s="61">
        <v>0</v>
      </c>
      <c r="G66" s="60">
        <f t="shared" si="15"/>
        <v>0</v>
      </c>
      <c r="H66" s="60">
        <f>G66/G77*100</f>
        <v>0</v>
      </c>
    </row>
    <row r="67" spans="1:10">
      <c r="A67" s="35" t="s">
        <v>12</v>
      </c>
      <c r="B67" s="36" t="s">
        <v>54</v>
      </c>
      <c r="C67" s="55">
        <v>0</v>
      </c>
      <c r="D67" s="55">
        <v>0</v>
      </c>
      <c r="E67" s="55">
        <v>0</v>
      </c>
      <c r="F67" s="61">
        <v>0</v>
      </c>
      <c r="G67" s="60">
        <f t="shared" si="15"/>
        <v>0</v>
      </c>
      <c r="H67" s="60">
        <f>G67/G77*100</f>
        <v>0</v>
      </c>
    </row>
    <row r="68" spans="1:10">
      <c r="A68" s="35" t="s">
        <v>14</v>
      </c>
      <c r="B68" s="36" t="s">
        <v>55</v>
      </c>
      <c r="C68" s="54">
        <v>8000</v>
      </c>
      <c r="D68" s="54">
        <v>0</v>
      </c>
      <c r="E68" s="54">
        <v>0</v>
      </c>
      <c r="F68" s="61">
        <f t="shared" si="3"/>
        <v>-100</v>
      </c>
      <c r="G68" s="60">
        <f t="shared" si="15"/>
        <v>0</v>
      </c>
      <c r="H68" s="60">
        <f>G68/G77*100</f>
        <v>0</v>
      </c>
    </row>
    <row r="69" spans="1:10" ht="25.5">
      <c r="A69" s="52" t="s">
        <v>15</v>
      </c>
      <c r="B69" s="36" t="s">
        <v>102</v>
      </c>
      <c r="C69" s="54">
        <v>2000</v>
      </c>
      <c r="D69" s="54">
        <v>800</v>
      </c>
      <c r="E69" s="54">
        <v>1200</v>
      </c>
      <c r="F69" s="61">
        <f t="shared" si="3"/>
        <v>-40</v>
      </c>
      <c r="G69" s="60">
        <f t="shared" si="15"/>
        <v>1200</v>
      </c>
      <c r="H69" s="60">
        <f>G69/G77*100</f>
        <v>0.13177634602289764</v>
      </c>
      <c r="I69" s="8"/>
    </row>
    <row r="70" spans="1:10">
      <c r="A70" s="32" t="s">
        <v>56</v>
      </c>
      <c r="B70" s="38" t="s">
        <v>57</v>
      </c>
      <c r="C70" s="56">
        <v>0</v>
      </c>
      <c r="D70" s="56">
        <v>0</v>
      </c>
      <c r="E70" s="56">
        <v>0</v>
      </c>
      <c r="F70" s="56">
        <v>0</v>
      </c>
      <c r="G70" s="60">
        <f t="shared" si="15"/>
        <v>0</v>
      </c>
      <c r="H70" s="60">
        <f>G70/G77*100</f>
        <v>0</v>
      </c>
    </row>
    <row r="71" spans="1:10" ht="25.5">
      <c r="A71" s="52" t="s">
        <v>2</v>
      </c>
      <c r="B71" s="36" t="s">
        <v>58</v>
      </c>
      <c r="C71" s="55">
        <v>0</v>
      </c>
      <c r="D71" s="55">
        <v>0</v>
      </c>
      <c r="E71" s="55">
        <v>0</v>
      </c>
      <c r="F71" s="61">
        <v>0</v>
      </c>
      <c r="G71" s="60">
        <f>E71</f>
        <v>0</v>
      </c>
      <c r="H71" s="60">
        <f>G71/G77*100</f>
        <v>0</v>
      </c>
    </row>
    <row r="72" spans="1:10">
      <c r="A72" s="57" t="s">
        <v>59</v>
      </c>
      <c r="B72" s="58" t="s">
        <v>122</v>
      </c>
      <c r="C72" s="60">
        <f>C73+C74</f>
        <v>5000</v>
      </c>
      <c r="D72" s="60">
        <f>D73+D74</f>
        <v>4429.66</v>
      </c>
      <c r="E72" s="60">
        <f>E73+E74</f>
        <v>4677.3999999999996</v>
      </c>
      <c r="F72" s="56">
        <f t="shared" si="3"/>
        <v>-6.4519999999999982</v>
      </c>
      <c r="G72" s="60">
        <f t="shared" ref="G72" si="16">E72</f>
        <v>4677.3999999999996</v>
      </c>
      <c r="H72" s="60">
        <f>G72/G77*100</f>
        <v>0.51364223407291787</v>
      </c>
      <c r="I72" s="10"/>
    </row>
    <row r="73" spans="1:10">
      <c r="A73" s="59" t="s">
        <v>2</v>
      </c>
      <c r="B73" s="29" t="s">
        <v>72</v>
      </c>
      <c r="C73" s="62">
        <v>0</v>
      </c>
      <c r="D73" s="62">
        <v>0</v>
      </c>
      <c r="E73" s="62">
        <v>0</v>
      </c>
      <c r="F73" s="61">
        <v>0</v>
      </c>
      <c r="G73" s="60">
        <f t="shared" ref="G73:G75" si="17">E73</f>
        <v>0</v>
      </c>
      <c r="H73" s="60">
        <f>G73/G77*100</f>
        <v>0</v>
      </c>
      <c r="I73" s="8"/>
    </row>
    <row r="74" spans="1:10">
      <c r="A74" s="59" t="s">
        <v>4</v>
      </c>
      <c r="B74" s="29" t="s">
        <v>79</v>
      </c>
      <c r="C74" s="62">
        <v>5000</v>
      </c>
      <c r="D74" s="62">
        <v>4429.66</v>
      </c>
      <c r="E74" s="62">
        <v>4677.3999999999996</v>
      </c>
      <c r="F74" s="61">
        <f t="shared" si="3"/>
        <v>-6.4519999999999982</v>
      </c>
      <c r="G74" s="60">
        <f t="shared" si="17"/>
        <v>4677.3999999999996</v>
      </c>
      <c r="H74" s="60">
        <f>G74/G77*100</f>
        <v>0.51364223407291787</v>
      </c>
      <c r="I74" s="8"/>
    </row>
    <row r="75" spans="1:10">
      <c r="A75" s="32" t="s">
        <v>60</v>
      </c>
      <c r="B75" s="38" t="s">
        <v>111</v>
      </c>
      <c r="C75" s="60">
        <v>18000</v>
      </c>
      <c r="D75" s="60">
        <v>12584.72</v>
      </c>
      <c r="E75" s="60">
        <v>15500</v>
      </c>
      <c r="F75" s="56">
        <f t="shared" si="3"/>
        <v>-13.888888888888886</v>
      </c>
      <c r="G75" s="60">
        <f t="shared" si="17"/>
        <v>15500</v>
      </c>
      <c r="H75" s="60">
        <f>G75/G77*100</f>
        <v>1.7021111361290944</v>
      </c>
      <c r="I75" s="8"/>
    </row>
    <row r="76" spans="1:10" ht="25.5">
      <c r="A76" s="57" t="s">
        <v>61</v>
      </c>
      <c r="B76" s="38" t="s">
        <v>91</v>
      </c>
      <c r="C76" s="56">
        <v>0</v>
      </c>
      <c r="D76" s="56">
        <v>0</v>
      </c>
      <c r="E76" s="56">
        <v>0</v>
      </c>
      <c r="F76" s="56">
        <v>0</v>
      </c>
      <c r="G76" s="60">
        <f t="shared" ref="G76" si="18">E76</f>
        <v>0</v>
      </c>
      <c r="H76" s="60">
        <f>G76/G77*100</f>
        <v>0</v>
      </c>
    </row>
    <row r="77" spans="1:10">
      <c r="A77" s="26"/>
      <c r="B77" s="27" t="s">
        <v>62</v>
      </c>
      <c r="C77" s="63">
        <f>C18+C22+C43+C54+C59+C63+C72+C75</f>
        <v>1100000</v>
      </c>
      <c r="D77" s="63">
        <f>D18+D22+D43+D54+D59+D63+D72+D75</f>
        <v>754930.54999999993</v>
      </c>
      <c r="E77" s="63">
        <f>E18+E22+E43+E54+E59+E63+E72+E75</f>
        <v>910633.84</v>
      </c>
      <c r="F77" s="84">
        <f t="shared" si="3"/>
        <v>-17.215105454545451</v>
      </c>
      <c r="G77" s="63">
        <f>E77</f>
        <v>910633.84</v>
      </c>
      <c r="H77" s="63">
        <f>G77/G77*100</f>
        <v>100</v>
      </c>
      <c r="I77" s="8"/>
      <c r="J77" s="6"/>
    </row>
    <row r="78" spans="1:10" ht="25.5">
      <c r="A78" s="59"/>
      <c r="B78" s="70" t="s">
        <v>115</v>
      </c>
      <c r="C78" s="86"/>
      <c r="D78" s="64"/>
      <c r="E78" s="64"/>
      <c r="F78" s="64"/>
      <c r="G78" s="61"/>
      <c r="H78" s="85"/>
      <c r="I78" s="8"/>
    </row>
    <row r="79" spans="1:10">
      <c r="A79" s="66"/>
      <c r="B79" s="71" t="s">
        <v>103</v>
      </c>
      <c r="C79" s="69">
        <v>90591.98</v>
      </c>
      <c r="D79" s="67"/>
      <c r="E79" s="67"/>
      <c r="F79" s="67"/>
      <c r="G79" s="67"/>
      <c r="H79" s="68"/>
    </row>
    <row r="81" spans="4:8">
      <c r="D81" s="7"/>
      <c r="E81" s="7"/>
      <c r="F81" s="7"/>
      <c r="G81" s="7"/>
    </row>
    <row r="82" spans="4:8" ht="12.75" customHeight="1">
      <c r="H82" s="11"/>
    </row>
    <row r="83" spans="4:8" ht="12.75" customHeight="1">
      <c r="D83" s="72" t="s">
        <v>94</v>
      </c>
      <c r="E83" s="72"/>
      <c r="F83" s="72"/>
      <c r="G83" s="72"/>
    </row>
    <row r="84" spans="4:8" ht="15.75">
      <c r="D84" s="72" t="s">
        <v>93</v>
      </c>
      <c r="E84" s="72"/>
      <c r="F84" s="72"/>
      <c r="G84" s="72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2015-12-23T11:16:41Z</dcterms:modified>
</cp:coreProperties>
</file>