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P1P5SK2\zajednicki\3. Skupština i tur. vijeće 2018-2022\TURISTIČKO VIJEĆE TURISTIČKE ZAJEDNICE GRADA VUKOVARA\9. sjednica TV_26.2.2020\"/>
    </mc:Choice>
  </mc:AlternateContent>
  <xr:revisionPtr revIDLastSave="0" documentId="13_ncr:1_{84D05678-5FDD-41D5-9783-D67915F9521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6" i="1" l="1"/>
  <c r="D74" i="1"/>
  <c r="D67" i="1"/>
  <c r="D63" i="1"/>
  <c r="D58" i="1"/>
  <c r="D51" i="1"/>
  <c r="D48" i="1"/>
  <c r="D43" i="1"/>
  <c r="D37" i="1"/>
  <c r="D29" i="1"/>
  <c r="D28" i="1" s="1"/>
  <c r="D24" i="1" s="1"/>
  <c r="D25" i="1"/>
  <c r="D20" i="1"/>
  <c r="D8" i="1"/>
  <c r="D5" i="1"/>
  <c r="D47" i="1" l="1"/>
  <c r="D81" i="1" s="1"/>
  <c r="D17" i="1"/>
  <c r="D80" i="1"/>
  <c r="F40" i="1"/>
  <c r="F39" i="1"/>
  <c r="F66" i="1" l="1"/>
  <c r="F30" i="1"/>
  <c r="C43" i="1"/>
  <c r="F46" i="1"/>
  <c r="C37" i="1"/>
  <c r="C63" i="1"/>
  <c r="C67" i="1"/>
  <c r="E58" i="1"/>
  <c r="C58" i="1"/>
  <c r="C51" i="1"/>
  <c r="C47" i="1" s="1"/>
  <c r="C48" i="1"/>
  <c r="F41" i="1"/>
  <c r="E37" i="1"/>
  <c r="F38" i="1"/>
  <c r="F77" i="1" l="1"/>
  <c r="F75" i="1"/>
  <c r="F72" i="1"/>
  <c r="F64" i="1"/>
  <c r="F62" i="1"/>
  <c r="F61" i="1"/>
  <c r="F59" i="1"/>
  <c r="F57" i="1"/>
  <c r="F56" i="1"/>
  <c r="F55" i="1"/>
  <c r="F54" i="1"/>
  <c r="F45" i="1"/>
  <c r="F42" i="1"/>
  <c r="F36" i="1"/>
  <c r="F35" i="1"/>
  <c r="F34" i="1"/>
  <c r="F33" i="1"/>
  <c r="F32" i="1"/>
  <c r="F31" i="1"/>
  <c r="F22" i="1"/>
  <c r="F21" i="1"/>
  <c r="F16" i="1"/>
  <c r="F15" i="1"/>
  <c r="F14" i="1"/>
  <c r="F12" i="1"/>
  <c r="F10" i="1"/>
  <c r="F9" i="1"/>
  <c r="F7" i="1"/>
  <c r="F6" i="1"/>
  <c r="F4" i="1"/>
  <c r="F3" i="1"/>
  <c r="F78" i="1"/>
  <c r="F65" i="1"/>
  <c r="F60" i="1"/>
  <c r="F53" i="1"/>
  <c r="F49" i="1"/>
  <c r="F44" i="1"/>
  <c r="C29" i="1"/>
  <c r="C28" i="1" s="1"/>
  <c r="C24" i="1" s="1"/>
  <c r="C20" i="1"/>
  <c r="C8" i="1"/>
  <c r="C5" i="1"/>
  <c r="C17" i="1" l="1"/>
  <c r="F50" i="1"/>
  <c r="C80" i="1" l="1"/>
  <c r="C81" i="1" s="1"/>
  <c r="E76" i="1" l="1"/>
  <c r="E74" i="1"/>
  <c r="F74" i="1" s="1"/>
  <c r="E67" i="1"/>
  <c r="E63" i="1"/>
  <c r="F58" i="1"/>
  <c r="E51" i="1"/>
  <c r="E48" i="1"/>
  <c r="E43" i="1"/>
  <c r="F37" i="1"/>
  <c r="E29" i="1"/>
  <c r="E25" i="1"/>
  <c r="E20" i="1"/>
  <c r="E8" i="1"/>
  <c r="E5" i="1"/>
  <c r="F20" i="1" l="1"/>
  <c r="F63" i="1"/>
  <c r="F48" i="1"/>
  <c r="F29" i="1"/>
  <c r="F43" i="1"/>
  <c r="F67" i="1"/>
  <c r="F5" i="1"/>
  <c r="F51" i="1"/>
  <c r="F8" i="1"/>
  <c r="F76" i="1"/>
  <c r="E47" i="1"/>
  <c r="E28" i="1"/>
  <c r="E17" i="1"/>
  <c r="F17" i="1" l="1"/>
  <c r="G12" i="1"/>
  <c r="G7" i="1"/>
  <c r="G3" i="1"/>
  <c r="G16" i="1"/>
  <c r="G10" i="1"/>
  <c r="G6" i="1"/>
  <c r="G15" i="1"/>
  <c r="G9" i="1"/>
  <c r="G14" i="1"/>
  <c r="G4" i="1"/>
  <c r="G8" i="1"/>
  <c r="G5" i="1"/>
  <c r="F47" i="1"/>
  <c r="E24" i="1"/>
  <c r="F28" i="1"/>
  <c r="G17" i="1" l="1"/>
  <c r="F24" i="1"/>
  <c r="E80" i="1"/>
  <c r="F80" i="1" s="1"/>
  <c r="E81" i="1"/>
  <c r="E82" i="1" s="1"/>
  <c r="G24" i="1" l="1"/>
  <c r="G72" i="1"/>
  <c r="G59" i="1"/>
  <c r="G78" i="1"/>
  <c r="G71" i="1"/>
  <c r="G66" i="1"/>
  <c r="G62" i="1"/>
  <c r="G77" i="1"/>
  <c r="G68" i="1"/>
  <c r="G65" i="1"/>
  <c r="G61" i="1"/>
  <c r="G42" i="1"/>
  <c r="G64" i="1"/>
  <c r="G60" i="1"/>
  <c r="G58" i="1"/>
  <c r="G37" i="1"/>
  <c r="G20" i="1"/>
  <c r="G43" i="1"/>
  <c r="G63" i="1"/>
  <c r="G29" i="1"/>
  <c r="G67" i="1"/>
  <c r="G51" i="1"/>
  <c r="G76" i="1"/>
  <c r="G48" i="1"/>
  <c r="G28" i="1"/>
  <c r="G47" i="1"/>
  <c r="F81" i="1"/>
  <c r="G80" i="1" l="1"/>
  <c r="G81" i="1" s="1"/>
</calcChain>
</file>

<file path=xl/sharedStrings.xml><?xml version="1.0" encoding="utf-8"?>
<sst xmlns="http://schemas.openxmlformats.org/spreadsheetml/2006/main" count="159" uniqueCount="128">
  <si>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</si>
  <si>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</si>
  <si>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</si>
  <si>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</si>
  <si>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</si>
  <si>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</si>
  <si>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</si>
  <si>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</si>
  <si>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</si>
  <si>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</si>
  <si>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</si>
  <si>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</si>
  <si>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</si>
  <si>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</si>
  <si>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</si>
  <si>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</si>
  <si>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</si>
  <si>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</si>
  <si>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</si>
  <si>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</si>
  <si>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</si>
  <si>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</si>
  <si>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</si>
  <si>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</si>
  <si>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</si>
  <si>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</si>
  <si>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</si>
  <si>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</si>
  <si>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</si>
  <si>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</si>
  <si>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</si>
  <si>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</si>
  <si>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</si>
  <si>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</si>
  <si>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</si>
  <si>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</si>
  <si>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</si>
  <si>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</si>
  <si>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</si>
  <si>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</si>
  <si>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</si>
  <si>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</si>
  <si>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</si>
  <si>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</si>
  <si>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</si>
  <si>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</si>
  <si>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 xml:space="preserve"> Dunav Art Festival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</si>
  <si>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</si>
  <si>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</si>
  <si>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</si>
  <si>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</si>
  <si>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</si>
  <si>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</si>
  <si>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</si>
  <si>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</si>
  <si>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</si>
  <si>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</si>
  <si>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</si>
  <si>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</si>
  <si>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</si>
  <si>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</si>
  <si>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</si>
  <si>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</si>
  <si>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</si>
  <si>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</si>
  <si>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</si>
  <si>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</si>
  <si>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</si>
  <si>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</si>
  <si>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</si>
  <si>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</si>
  <si>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</si>
  <si>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</si>
  <si>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</si>
  <si>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</si>
  <si>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</si>
  <si>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</si>
  <si>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</si>
  <si>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</si>
  <si>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</si>
  <si>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</si>
  <si>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</si>
  <si>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</si>
  <si>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</si>
  <si>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</si>
  <si>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</si>
  <si>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</si>
  <si>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</si>
  <si>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</si>
  <si>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</si>
  <si>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</si>
  <si>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</si>
  <si>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</si>
  <si>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</si>
  <si>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</si>
  <si>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</si>
  <si>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</si>
  <si>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</si>
  <si>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</si>
  <si>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TRANSFER BORAVIŠNE PRISTOJBE OPĆINI/GRADU (30%)</t>
  </si>
  <si>
    <t>X.</t>
  </si>
  <si>
    <t>POKRIVANJE MANJKA IZ PRETHODNE GODINE (ukoliko je isti ostvaren)</t>
  </si>
  <si>
    <t>RASHODI ZA AKTIVNOSTI TZ-a</t>
  </si>
  <si>
    <t>SVEUKUPNO RASHODI</t>
  </si>
  <si>
    <t>PRIJENOS VIŠKA U IDUĆU GODINU - POKRIVANJE MANJKA U IDUĆOJ GODINI (SVEUKUPNI PRIHODI UMANJENI ZA SVEUKUPNE RASHODE)</t>
  </si>
  <si>
    <t>Oglašavanje u promotivnim kampanjama javnog i privatnog sektora</t>
  </si>
  <si>
    <t>EU fondovi (promocija Arheološkog parka Vučedol)</t>
  </si>
  <si>
    <t xml:space="preserve">Nagrade i priznanja </t>
  </si>
  <si>
    <t>Advent u Vukovaru</t>
  </si>
  <si>
    <t>Direktorica TU</t>
  </si>
  <si>
    <t>Marina Sekulić, prof.</t>
  </si>
  <si>
    <t>PLAN 2020.</t>
  </si>
  <si>
    <t>Maškare u Vukovaru</t>
  </si>
  <si>
    <t>Uskrs u Vukovaru</t>
  </si>
  <si>
    <t>2.1.6.</t>
  </si>
  <si>
    <t>2.1.7.</t>
  </si>
  <si>
    <t>Projekti financirani iz fondova EU (promocija Arheološkog parka Vučedol)</t>
  </si>
  <si>
    <t xml:space="preserve">Proizvodnja multimedijalnih materijala </t>
  </si>
  <si>
    <t>Suradnja s domaćim i međunarodnim institucijama</t>
  </si>
  <si>
    <t>INDEKS 2020./2019.</t>
  </si>
  <si>
    <t>Svi zaJedno hrvatsko naj</t>
  </si>
  <si>
    <t>3.3.</t>
  </si>
  <si>
    <t>Ostali projekti</t>
  </si>
  <si>
    <t>Struktura %</t>
  </si>
  <si>
    <t>1. IZMJENE I DOPUNE 2019.</t>
  </si>
  <si>
    <t>2.2.4.</t>
  </si>
  <si>
    <t>IZMJENE I DOPUNE FINANCIJSKOG PLANA TURISTIČKE ZAJEDNICE GRADA VUKOVARA ZA 2020. GODINU</t>
  </si>
  <si>
    <t>NOVI PLAN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</si>
</sst>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wrapText="1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4" fontId="2" fillId="4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 vertical="center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right" wrapText="1"/>
    </xf>
    <xf numFmtId="2" fontId="7" fillId="0" borderId="0" xfId="0" applyNumberFormat="1" applyFont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/>
    </xf>
    <xf numFmtId="0" fontId="2" fillId="5" borderId="4" xfId="1" applyFont="1" applyFill="1" applyBorder="1" applyAlignment="1">
      <alignment horizontal="center"/>
    </xf>
    <xf numFmtId="0" fontId="2" fillId="5" borderId="4" xfId="1" applyFont="1" applyFill="1" applyBorder="1" applyAlignment="1">
      <alignment wrapText="1"/>
    </xf>
    <xf numFmtId="4" fontId="2" fillId="5" borderId="4" xfId="1" applyNumberFormat="1" applyFont="1" applyFill="1" applyBorder="1" applyAlignment="1">
      <alignment horizontal="right"/>
    </xf>
    <xf numFmtId="0" fontId="2" fillId="3" borderId="6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wrapText="1"/>
    </xf>
    <xf numFmtId="0" fontId="2" fillId="6" borderId="1" xfId="1" applyFont="1" applyFill="1" applyBorder="1" applyAlignment="1">
      <alignment wrapText="1"/>
    </xf>
    <xf numFmtId="4" fontId="2" fillId="6" borderId="1" xfId="1" applyNumberFormat="1" applyFont="1" applyFill="1" applyBorder="1" applyAlignment="1">
      <alignment horizontal="right"/>
    </xf>
    <xf numFmtId="0" fontId="4" fillId="7" borderId="1" xfId="1" applyFont="1" applyFill="1" applyBorder="1" applyAlignment="1">
      <alignment wrapText="1"/>
    </xf>
    <xf numFmtId="4" fontId="2" fillId="7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 indent="2"/>
    </xf>
    <xf numFmtId="4" fontId="3" fillId="2" borderId="1" xfId="1" applyNumberFormat="1" applyFont="1" applyFill="1" applyBorder="1" applyAlignment="1">
      <alignment horizontal="right"/>
    </xf>
    <xf numFmtId="0" fontId="0" fillId="2" borderId="0" xfId="0" applyFill="1"/>
    <xf numFmtId="0" fontId="5" fillId="2" borderId="1" xfId="1" applyFont="1" applyFill="1" applyBorder="1" applyAlignment="1">
      <alignment horizontal="left" wrapText="1" indent="1"/>
    </xf>
    <xf numFmtId="2" fontId="2" fillId="3" borderId="6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right"/>
    </xf>
    <xf numFmtId="2" fontId="2" fillId="3" borderId="11" xfId="1" applyNumberFormat="1" applyFont="1" applyFill="1" applyBorder="1" applyAlignment="1">
      <alignment horizontal="center" vertical="center" wrapText="1"/>
    </xf>
    <xf numFmtId="4" fontId="2" fillId="5" borderId="9" xfId="1" applyNumberFormat="1" applyFont="1" applyFill="1" applyBorder="1" applyAlignment="1">
      <alignment horizontal="right"/>
    </xf>
    <xf numFmtId="4" fontId="2" fillId="5" borderId="2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/>
    </xf>
    <xf numFmtId="4" fontId="3" fillId="2" borderId="5" xfId="1" applyNumberFormat="1" applyFont="1" applyFill="1" applyBorder="1" applyAlignment="1">
      <alignment horizontal="right"/>
    </xf>
    <xf numFmtId="4" fontId="2" fillId="5" borderId="5" xfId="1" applyNumberFormat="1" applyFont="1" applyFill="1" applyBorder="1" applyAlignment="1">
      <alignment horizontal="right"/>
    </xf>
    <xf numFmtId="4" fontId="3" fillId="0" borderId="5" xfId="1" applyNumberFormat="1" applyFont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4" fontId="2" fillId="5" borderId="0" xfId="1" applyNumberFormat="1" applyFont="1" applyFill="1" applyBorder="1" applyAlignment="1">
      <alignment horizontal="right"/>
    </xf>
    <xf numFmtId="4" fontId="2" fillId="6" borderId="0" xfId="1" applyNumberFormat="1" applyFont="1" applyFill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4" fontId="2" fillId="3" borderId="5" xfId="1" applyNumberFormat="1" applyFont="1" applyFill="1" applyBorder="1" applyAlignment="1">
      <alignment horizontal="right" wrapText="1"/>
    </xf>
    <xf numFmtId="4" fontId="2" fillId="4" borderId="5" xfId="1" applyNumberFormat="1" applyFont="1" applyFill="1" applyBorder="1" applyAlignment="1">
      <alignment horizontal="right"/>
    </xf>
    <xf numFmtId="4" fontId="2" fillId="0" borderId="5" xfId="1" applyNumberFormat="1" applyFont="1" applyFill="1" applyBorder="1" applyAlignment="1">
      <alignment horizontal="right"/>
    </xf>
    <xf numFmtId="4" fontId="2" fillId="0" borderId="5" xfId="1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9" fillId="0" borderId="2" xfId="1" applyNumberFormat="1" applyFont="1" applyBorder="1" applyAlignment="1">
      <alignment horizontal="right"/>
    </xf>
    <xf numFmtId="4" fontId="2" fillId="7" borderId="0" xfId="1" applyNumberFormat="1" applyFont="1" applyFill="1" applyBorder="1" applyAlignment="1">
      <alignment horizontal="right"/>
    </xf>
    <xf numFmtId="4" fontId="2" fillId="6" borderId="5" xfId="1" applyNumberFormat="1" applyFont="1" applyFill="1" applyBorder="1" applyAlignment="1">
      <alignment horizontal="right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left" vertical="center" wrapText="1"/>
    </xf>
    <xf numFmtId="0" fontId="2" fillId="8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wrapText="1"/>
    </xf>
    <xf numFmtId="4" fontId="2" fillId="8" borderId="0" xfId="1" applyNumberFormat="1" applyFont="1" applyFill="1" applyBorder="1" applyAlignment="1">
      <alignment horizontal="right"/>
    </xf>
    <xf numFmtId="4" fontId="2" fillId="8" borderId="1" xfId="1" applyNumberFormat="1" applyFont="1" applyFill="1" applyBorder="1" applyAlignment="1">
      <alignment horizontal="right"/>
    </xf>
    <xf numFmtId="4" fontId="3" fillId="0" borderId="12" xfId="1" applyNumberFormat="1" applyFont="1" applyBorder="1" applyAlignment="1">
      <alignment horizontal="right"/>
    </xf>
    <xf numFmtId="4" fontId="8" fillId="0" borderId="0" xfId="0" applyNumberFormat="1" applyFont="1"/>
    <xf numFmtId="4" fontId="8" fillId="0" borderId="1" xfId="0" applyNumberFormat="1" applyFont="1" applyBorder="1"/>
    <xf numFmtId="0" fontId="2" fillId="6" borderId="1" xfId="1" applyFont="1" applyFill="1" applyBorder="1" applyAlignment="1">
      <alignment horizontal="center"/>
    </xf>
    <xf numFmtId="4" fontId="9" fillId="8" borderId="9" xfId="0" applyNumberFormat="1" applyFont="1" applyFill="1" applyBorder="1"/>
    <xf numFmtId="4" fontId="8" fillId="2" borderId="5" xfId="0" applyNumberFormat="1" applyFont="1" applyFill="1" applyBorder="1"/>
    <xf numFmtId="4" fontId="8" fillId="0" borderId="5" xfId="0" applyNumberFormat="1" applyFont="1" applyBorder="1"/>
    <xf numFmtId="4" fontId="9" fillId="0" borderId="5" xfId="0" applyNumberFormat="1" applyFont="1" applyBorder="1"/>
    <xf numFmtId="4" fontId="8" fillId="0" borderId="3" xfId="0" applyNumberFormat="1" applyFont="1" applyBorder="1"/>
    <xf numFmtId="4" fontId="8" fillId="0" borderId="2" xfId="0" applyNumberFormat="1" applyFont="1" applyBorder="1"/>
    <xf numFmtId="4" fontId="2" fillId="3" borderId="10" xfId="1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/>
    <xf numFmtId="4" fontId="9" fillId="8" borderId="5" xfId="0" applyNumberFormat="1" applyFont="1" applyFill="1" applyBorder="1"/>
    <xf numFmtId="2" fontId="9" fillId="6" borderId="1" xfId="0" applyNumberFormat="1" applyFont="1" applyFill="1" applyBorder="1"/>
    <xf numFmtId="2" fontId="9" fillId="8" borderId="4" xfId="0" applyNumberFormat="1" applyFont="1" applyFill="1" applyBorder="1"/>
    <xf numFmtId="2" fontId="9" fillId="8" borderId="1" xfId="0" applyNumberFormat="1" applyFont="1" applyFill="1" applyBorder="1"/>
    <xf numFmtId="2" fontId="8" fillId="2" borderId="1" xfId="0" applyNumberFormat="1" applyFont="1" applyFill="1" applyBorder="1"/>
    <xf numFmtId="2" fontId="8" fillId="0" borderId="1" xfId="0" applyNumberFormat="1" applyFont="1" applyBorder="1"/>
    <xf numFmtId="4" fontId="8" fillId="3" borderId="5" xfId="0" applyNumberFormat="1" applyFont="1" applyFill="1" applyBorder="1"/>
    <xf numFmtId="2" fontId="8" fillId="3" borderId="1" xfId="0" applyNumberFormat="1" applyFont="1" applyFill="1" applyBorder="1"/>
    <xf numFmtId="4" fontId="9" fillId="4" borderId="5" xfId="0" applyNumberFormat="1" applyFont="1" applyFill="1" applyBorder="1"/>
    <xf numFmtId="2" fontId="9" fillId="4" borderId="1" xfId="0" applyNumberFormat="1" applyFont="1" applyFill="1" applyBorder="1"/>
    <xf numFmtId="4" fontId="8" fillId="5" borderId="5" xfId="0" applyNumberFormat="1" applyFont="1" applyFill="1" applyBorder="1"/>
    <xf numFmtId="2" fontId="8" fillId="5" borderId="1" xfId="0" applyNumberFormat="1" applyFont="1" applyFill="1" applyBorder="1"/>
    <xf numFmtId="4" fontId="9" fillId="5" borderId="5" xfId="0" applyNumberFormat="1" applyFont="1" applyFill="1" applyBorder="1"/>
    <xf numFmtId="2" fontId="9" fillId="5" borderId="1" xfId="0" applyNumberFormat="1" applyFont="1" applyFill="1" applyBorder="1"/>
    <xf numFmtId="2" fontId="9" fillId="0" borderId="1" xfId="0" applyNumberFormat="1" applyFont="1" applyBorder="1"/>
    <xf numFmtId="4" fontId="9" fillId="0" borderId="5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" fontId="9" fillId="7" borderId="5" xfId="0" applyNumberFormat="1" applyFont="1" applyFill="1" applyBorder="1"/>
    <xf numFmtId="2" fontId="9" fillId="7" borderId="1" xfId="0" applyNumberFormat="1" applyFont="1" applyFill="1" applyBorder="1"/>
    <xf numFmtId="4" fontId="9" fillId="4" borderId="1" xfId="0" applyNumberFormat="1" applyFont="1" applyFill="1" applyBorder="1"/>
    <xf numFmtId="4" fontId="8" fillId="0" borderId="0" xfId="0" applyNumberFormat="1" applyFont="1" applyBorder="1"/>
    <xf numFmtId="2" fontId="7" fillId="0" borderId="4" xfId="0" applyNumberFormat="1" applyFont="1" applyBorder="1" applyAlignment="1">
      <alignment horizontal="right"/>
    </xf>
    <xf numFmtId="2" fontId="8" fillId="0" borderId="4" xfId="0" applyNumberFormat="1" applyFont="1" applyBorder="1"/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Border="1"/>
    <xf numFmtId="4" fontId="0" fillId="0" borderId="0" xfId="0" applyNumberFormat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zoomScale="120" zoomScaleNormal="120" workbookViewId="0">
      <pane ySplit="1" topLeftCell="A77" activePane="bottomLeft" state="frozen"/>
      <selection pane="bottomLeft" activeCell="F79" sqref="F79"/>
    </sheetView>
  </sheetViews>
  <sheetFormatPr defaultRowHeight="14.4" x14ac:dyDescent="0.3"/>
  <cols>
    <col min="2" max="2" width="66.88671875" customWidth="1"/>
    <col min="3" max="3" width="13.5546875" style="37" customWidth="1"/>
    <col min="4" max="5" width="13.5546875" style="61" customWidth="1"/>
    <col min="6" max="6" width="11.77734375" style="90" customWidth="1"/>
    <col min="7" max="7" width="10" style="106" customWidth="1"/>
    <col min="8" max="8" width="11.88671875" customWidth="1"/>
  </cols>
  <sheetData>
    <row r="1" spans="1:7" ht="24.75" customHeight="1" x14ac:dyDescent="0.3">
      <c r="A1" s="127" t="s">
        <v>126</v>
      </c>
      <c r="B1" s="128"/>
      <c r="C1" s="129"/>
      <c r="D1" s="129"/>
      <c r="E1" s="129"/>
      <c r="F1" s="130"/>
      <c r="G1" s="131"/>
    </row>
    <row r="2" spans="1:7" ht="27" customHeight="1" thickBot="1" x14ac:dyDescent="0.35">
      <c r="A2" s="44" t="s">
        <v>0</v>
      </c>
      <c r="B2" s="45" t="s">
        <v>1</v>
      </c>
      <c r="C2" s="62" t="s">
        <v>124</v>
      </c>
      <c r="D2" s="58" t="s">
        <v>111</v>
      </c>
      <c r="E2" s="58" t="s">
        <v>127</v>
      </c>
      <c r="F2" s="99" t="s">
        <v>119</v>
      </c>
      <c r="G2" s="58" t="s">
        <v>123</v>
      </c>
    </row>
    <row r="3" spans="1:7" ht="21.75" customHeight="1" thickTop="1" x14ac:dyDescent="0.3">
      <c r="A3" s="41" t="s">
        <v>2</v>
      </c>
      <c r="B3" s="42" t="s">
        <v>3</v>
      </c>
      <c r="C3" s="63">
        <v>70000</v>
      </c>
      <c r="D3" s="43">
        <v>80000</v>
      </c>
      <c r="E3" s="43">
        <v>80000</v>
      </c>
      <c r="F3" s="93">
        <f>E3/C3*100</f>
        <v>114.28571428571428</v>
      </c>
      <c r="G3" s="103">
        <f>E3/E17*100</f>
        <v>1.2509164194143061</v>
      </c>
    </row>
    <row r="4" spans="1:7" ht="15" customHeight="1" x14ac:dyDescent="0.3">
      <c r="A4" s="4" t="s">
        <v>4</v>
      </c>
      <c r="B4" s="5" t="s">
        <v>5</v>
      </c>
      <c r="C4" s="64">
        <v>400000</v>
      </c>
      <c r="D4" s="6">
        <v>400000</v>
      </c>
      <c r="E4" s="6">
        <v>400000</v>
      </c>
      <c r="F4" s="101">
        <f>E4/C4*100</f>
        <v>100</v>
      </c>
      <c r="G4" s="104">
        <f>E4/E17*100</f>
        <v>6.2545820970715305</v>
      </c>
    </row>
    <row r="5" spans="1:7" s="56" customFormat="1" ht="18.75" customHeight="1" x14ac:dyDescent="0.3">
      <c r="A5" s="85" t="s">
        <v>6</v>
      </c>
      <c r="B5" s="86" t="s">
        <v>7</v>
      </c>
      <c r="C5" s="87">
        <f>C6+C7</f>
        <v>692000</v>
      </c>
      <c r="D5" s="88">
        <f>D6+D7</f>
        <v>865000</v>
      </c>
      <c r="E5" s="88">
        <f>E6+E7</f>
        <v>895000</v>
      </c>
      <c r="F5" s="101">
        <f>E5/C5*100</f>
        <v>129.33526011560696</v>
      </c>
      <c r="G5" s="104">
        <f>E5/E17*100</f>
        <v>13.994627442197549</v>
      </c>
    </row>
    <row r="6" spans="1:7" s="56" customFormat="1" ht="16.5" customHeight="1" x14ac:dyDescent="0.3">
      <c r="A6" s="53" t="s">
        <v>8</v>
      </c>
      <c r="B6" s="54" t="s">
        <v>9</v>
      </c>
      <c r="C6" s="65">
        <v>272000</v>
      </c>
      <c r="D6" s="83">
        <v>445000</v>
      </c>
      <c r="E6" s="83">
        <v>475000</v>
      </c>
      <c r="F6" s="94">
        <f t="shared" ref="F6:F67" si="0">E6/C6*100</f>
        <v>174.63235294117646</v>
      </c>
      <c r="G6" s="105">
        <f>E6/E17*100</f>
        <v>7.4273162402724413</v>
      </c>
    </row>
    <row r="7" spans="1:7" s="56" customFormat="1" ht="14.25" customHeight="1" x14ac:dyDescent="0.3">
      <c r="A7" s="53" t="s">
        <v>10</v>
      </c>
      <c r="B7" s="54" t="s">
        <v>11</v>
      </c>
      <c r="C7" s="66">
        <v>420000</v>
      </c>
      <c r="D7" s="55">
        <v>420000</v>
      </c>
      <c r="E7" s="55">
        <v>420000</v>
      </c>
      <c r="F7" s="94">
        <f t="shared" si="0"/>
        <v>100</v>
      </c>
      <c r="G7" s="105">
        <f>E7/E17*100</f>
        <v>6.5673112019251061</v>
      </c>
    </row>
    <row r="8" spans="1:7" ht="17.25" customHeight="1" x14ac:dyDescent="0.3">
      <c r="A8" s="4" t="s">
        <v>12</v>
      </c>
      <c r="B8" s="5" t="s">
        <v>13</v>
      </c>
      <c r="C8" s="67">
        <f>C9+C10+C11+C12+C13</f>
        <v>4741000</v>
      </c>
      <c r="D8" s="6">
        <f>D9+D10+D11+D12+D13</f>
        <v>4092000</v>
      </c>
      <c r="E8" s="6">
        <f>E9+E10+E11+E12+E13</f>
        <v>4092000</v>
      </c>
      <c r="F8" s="101">
        <f t="shared" si="0"/>
        <v>86.310904872389798</v>
      </c>
      <c r="G8" s="104">
        <f>E8/E17*100</f>
        <v>63.98437485304175</v>
      </c>
    </row>
    <row r="9" spans="1:7" ht="14.25" customHeight="1" x14ac:dyDescent="0.3">
      <c r="A9" s="7"/>
      <c r="B9" s="9" t="s">
        <v>14</v>
      </c>
      <c r="C9" s="68">
        <v>2000</v>
      </c>
      <c r="D9" s="8">
        <v>2000</v>
      </c>
      <c r="E9" s="8">
        <v>2000</v>
      </c>
      <c r="F9" s="95">
        <f t="shared" si="0"/>
        <v>100</v>
      </c>
      <c r="G9" s="106">
        <f>E9/E17*100</f>
        <v>3.1272910485357651E-2</v>
      </c>
    </row>
    <row r="10" spans="1:7" ht="17.25" customHeight="1" x14ac:dyDescent="0.3">
      <c r="A10" s="7"/>
      <c r="B10" s="9" t="s">
        <v>15</v>
      </c>
      <c r="C10" s="69">
        <v>39000</v>
      </c>
      <c r="D10" s="8">
        <v>90000</v>
      </c>
      <c r="E10" s="8">
        <v>90000</v>
      </c>
      <c r="F10" s="95">
        <f t="shared" si="0"/>
        <v>230.76923076923075</v>
      </c>
      <c r="G10" s="106">
        <f>E10/E17*100</f>
        <v>1.4072809718410941</v>
      </c>
    </row>
    <row r="11" spans="1:7" ht="14.25" customHeight="1" x14ac:dyDescent="0.3">
      <c r="A11" s="7"/>
      <c r="B11" s="9" t="s">
        <v>16</v>
      </c>
      <c r="C11" s="68">
        <v>0</v>
      </c>
      <c r="D11" s="8">
        <v>0</v>
      </c>
      <c r="E11" s="8">
        <v>0</v>
      </c>
      <c r="F11" s="95">
        <v>0</v>
      </c>
    </row>
    <row r="12" spans="1:7" ht="14.25" customHeight="1" x14ac:dyDescent="0.3">
      <c r="A12" s="7"/>
      <c r="B12" s="9" t="s">
        <v>106</v>
      </c>
      <c r="C12" s="70">
        <v>4700000</v>
      </c>
      <c r="D12" s="38">
        <v>4000000</v>
      </c>
      <c r="E12" s="38">
        <v>4000000</v>
      </c>
      <c r="F12" s="95">
        <f t="shared" si="0"/>
        <v>85.106382978723403</v>
      </c>
      <c r="G12" s="106">
        <f>E12/E17*100</f>
        <v>62.545820970715305</v>
      </c>
    </row>
    <row r="13" spans="1:7" ht="15" customHeight="1" x14ac:dyDescent="0.3">
      <c r="A13" s="7"/>
      <c r="B13" s="9" t="s">
        <v>17</v>
      </c>
      <c r="C13" s="68">
        <v>0</v>
      </c>
      <c r="D13" s="8">
        <v>0</v>
      </c>
      <c r="E13" s="8">
        <v>0</v>
      </c>
      <c r="F13" s="95">
        <v>0</v>
      </c>
    </row>
    <row r="14" spans="1:7" ht="18.75" customHeight="1" x14ac:dyDescent="0.3">
      <c r="A14" s="10" t="s">
        <v>18</v>
      </c>
      <c r="B14" s="11" t="s">
        <v>19</v>
      </c>
      <c r="C14" s="67">
        <v>49404.35</v>
      </c>
      <c r="D14" s="6">
        <v>50000</v>
      </c>
      <c r="E14" s="6">
        <v>98311.37</v>
      </c>
      <c r="F14" s="101">
        <f t="shared" si="0"/>
        <v>198.99334775176681</v>
      </c>
      <c r="G14" s="104">
        <f>E14/E17*100</f>
        <v>1.5372413368514377</v>
      </c>
    </row>
    <row r="15" spans="1:7" ht="18.75" customHeight="1" x14ac:dyDescent="0.3">
      <c r="A15" s="10" t="s">
        <v>20</v>
      </c>
      <c r="B15" s="1" t="s">
        <v>21</v>
      </c>
      <c r="C15" s="71">
        <v>25000</v>
      </c>
      <c r="D15" s="6">
        <v>30000</v>
      </c>
      <c r="E15" s="6">
        <v>30000</v>
      </c>
      <c r="F15" s="101">
        <f t="shared" si="0"/>
        <v>120</v>
      </c>
      <c r="G15" s="104">
        <f>E15/E17*100</f>
        <v>0.46909365728036473</v>
      </c>
    </row>
    <row r="16" spans="1:7" ht="20.25" customHeight="1" x14ac:dyDescent="0.3">
      <c r="A16" s="46" t="s">
        <v>22</v>
      </c>
      <c r="B16" s="34" t="s">
        <v>23</v>
      </c>
      <c r="C16" s="67">
        <v>175000</v>
      </c>
      <c r="D16" s="6">
        <v>800000</v>
      </c>
      <c r="E16" s="6">
        <v>800000</v>
      </c>
      <c r="F16" s="101">
        <f t="shared" si="0"/>
        <v>457.14285714285711</v>
      </c>
      <c r="G16" s="104">
        <f>E16/E17*100</f>
        <v>12.509164194143061</v>
      </c>
    </row>
    <row r="17" spans="1:7" ht="18" customHeight="1" x14ac:dyDescent="0.3">
      <c r="A17" s="92"/>
      <c r="B17" s="49" t="s">
        <v>24</v>
      </c>
      <c r="C17" s="72">
        <f>C16+C15+C14+C8+C5+C4+C3</f>
        <v>6152404.3499999996</v>
      </c>
      <c r="D17" s="50">
        <f>D3+D4+D5+D8+D14+D15+D16</f>
        <v>6317000</v>
      </c>
      <c r="E17" s="50">
        <f>E3+E4+E5+E8+E14+E15+E16</f>
        <v>6395311.3700000001</v>
      </c>
      <c r="F17" s="100">
        <f t="shared" si="0"/>
        <v>103.94816410270565</v>
      </c>
      <c r="G17" s="102">
        <f>G3+G4+G5+G8+G14+G15+G16</f>
        <v>100</v>
      </c>
    </row>
    <row r="18" spans="1:7" x14ac:dyDescent="0.3">
      <c r="A18" s="12"/>
      <c r="B18" s="13"/>
      <c r="C18" s="73"/>
      <c r="D18" s="19"/>
      <c r="E18" s="19"/>
      <c r="F18" s="95"/>
    </row>
    <row r="19" spans="1:7" ht="18.75" customHeight="1" x14ac:dyDescent="0.3">
      <c r="A19" s="2" t="s">
        <v>0</v>
      </c>
      <c r="B19" s="3" t="s">
        <v>25</v>
      </c>
      <c r="C19" s="74"/>
      <c r="D19" s="36"/>
      <c r="E19" s="36"/>
      <c r="F19" s="107"/>
      <c r="G19" s="108"/>
    </row>
    <row r="20" spans="1:7" ht="16.5" customHeight="1" x14ac:dyDescent="0.3">
      <c r="A20" s="14" t="s">
        <v>26</v>
      </c>
      <c r="B20" s="15" t="s">
        <v>27</v>
      </c>
      <c r="C20" s="75">
        <f>C21+C22+C23</f>
        <v>510000</v>
      </c>
      <c r="D20" s="16">
        <f>D21+D22+D23</f>
        <v>510000</v>
      </c>
      <c r="E20" s="16">
        <f>E21+E22+E23</f>
        <v>510000</v>
      </c>
      <c r="F20" s="109">
        <f t="shared" si="0"/>
        <v>100</v>
      </c>
      <c r="G20" s="110">
        <f>E20/E81*100</f>
        <v>7.9787234042553195</v>
      </c>
    </row>
    <row r="21" spans="1:7" ht="15.75" customHeight="1" x14ac:dyDescent="0.3">
      <c r="A21" s="17" t="s">
        <v>2</v>
      </c>
      <c r="B21" s="18" t="s">
        <v>28</v>
      </c>
      <c r="C21" s="76">
        <v>420000</v>
      </c>
      <c r="D21" s="20">
        <v>420000</v>
      </c>
      <c r="E21" s="20">
        <v>420000</v>
      </c>
      <c r="F21" s="96">
        <f t="shared" si="0"/>
        <v>100</v>
      </c>
    </row>
    <row r="22" spans="1:7" ht="13.5" customHeight="1" x14ac:dyDescent="0.3">
      <c r="A22" s="17" t="s">
        <v>4</v>
      </c>
      <c r="B22" s="18" t="s">
        <v>29</v>
      </c>
      <c r="C22" s="76">
        <v>90000</v>
      </c>
      <c r="D22" s="20">
        <v>90000</v>
      </c>
      <c r="E22" s="20">
        <v>90000</v>
      </c>
      <c r="F22" s="96">
        <f t="shared" si="0"/>
        <v>100</v>
      </c>
    </row>
    <row r="23" spans="1:7" ht="16.5" customHeight="1" x14ac:dyDescent="0.3">
      <c r="A23" s="17" t="s">
        <v>6</v>
      </c>
      <c r="B23" s="18" t="s">
        <v>30</v>
      </c>
      <c r="C23" s="77">
        <v>0</v>
      </c>
      <c r="D23" s="21">
        <v>0</v>
      </c>
      <c r="E23" s="21">
        <v>0</v>
      </c>
      <c r="F23" s="96"/>
    </row>
    <row r="24" spans="1:7" ht="18" customHeight="1" x14ac:dyDescent="0.3">
      <c r="A24" s="14" t="s">
        <v>31</v>
      </c>
      <c r="B24" s="22" t="s">
        <v>32</v>
      </c>
      <c r="C24" s="75">
        <f>C25+C28+C43</f>
        <v>5245912.53</v>
      </c>
      <c r="D24" s="16">
        <f>D25+D28+D43</f>
        <v>5360000</v>
      </c>
      <c r="E24" s="16">
        <f>E25+E28+E43</f>
        <v>5360000</v>
      </c>
      <c r="F24" s="109">
        <f t="shared" si="0"/>
        <v>102.17478788194738</v>
      </c>
      <c r="G24" s="110">
        <f>E24/E81*100</f>
        <v>83.854818523153938</v>
      </c>
    </row>
    <row r="25" spans="1:7" ht="27" customHeight="1" x14ac:dyDescent="0.3">
      <c r="A25" s="10" t="s">
        <v>2</v>
      </c>
      <c r="B25" s="23" t="s">
        <v>33</v>
      </c>
      <c r="C25" s="67">
        <v>0</v>
      </c>
      <c r="D25" s="6">
        <f>D26+D27</f>
        <v>0</v>
      </c>
      <c r="E25" s="6">
        <f>E26+E27</f>
        <v>0</v>
      </c>
      <c r="F25" s="111"/>
      <c r="G25" s="112"/>
    </row>
    <row r="26" spans="1:7" ht="15" customHeight="1" x14ac:dyDescent="0.3">
      <c r="A26" s="24" t="s">
        <v>34</v>
      </c>
      <c r="B26" s="25" t="s">
        <v>35</v>
      </c>
      <c r="C26" s="68">
        <v>0</v>
      </c>
      <c r="D26" s="8">
        <v>0</v>
      </c>
      <c r="E26" s="8">
        <v>0</v>
      </c>
      <c r="F26" s="95"/>
    </row>
    <row r="27" spans="1:7" ht="15.75" customHeight="1" x14ac:dyDescent="0.3">
      <c r="A27" s="24" t="s">
        <v>36</v>
      </c>
      <c r="B27" s="25" t="s">
        <v>37</v>
      </c>
      <c r="C27" s="68">
        <v>0</v>
      </c>
      <c r="D27" s="8">
        <v>0</v>
      </c>
      <c r="E27" s="8">
        <v>0</v>
      </c>
      <c r="F27" s="95"/>
    </row>
    <row r="28" spans="1:7" ht="18" customHeight="1" x14ac:dyDescent="0.3">
      <c r="A28" s="4" t="s">
        <v>4</v>
      </c>
      <c r="B28" s="26" t="s">
        <v>38</v>
      </c>
      <c r="C28" s="67">
        <f>C29+C37+C42</f>
        <v>330912.53000000003</v>
      </c>
      <c r="D28" s="6">
        <f>D29+D37+D42</f>
        <v>600000</v>
      </c>
      <c r="E28" s="6">
        <f>E29+E37+E42</f>
        <v>600000</v>
      </c>
      <c r="F28" s="113">
        <f t="shared" si="0"/>
        <v>181.31679691911333</v>
      </c>
      <c r="G28" s="114">
        <f>E28/E81*100</f>
        <v>9.386733416770964</v>
      </c>
    </row>
    <row r="29" spans="1:7" ht="18" customHeight="1" x14ac:dyDescent="0.3">
      <c r="A29" s="24" t="s">
        <v>39</v>
      </c>
      <c r="B29" s="47" t="s">
        <v>40</v>
      </c>
      <c r="C29" s="73">
        <f>C30+C31+C32+C33+C34+C35+C36</f>
        <v>151688.48000000001</v>
      </c>
      <c r="D29" s="19">
        <f>D30+D33+D34+D35+D36</f>
        <v>245000</v>
      </c>
      <c r="E29" s="19">
        <f>E30+E33+E34+E35+E36</f>
        <v>245000</v>
      </c>
      <c r="F29" s="96">
        <f t="shared" si="0"/>
        <v>161.51523174337299</v>
      </c>
      <c r="G29" s="115">
        <f>E29/E81*100</f>
        <v>3.8329161451814766</v>
      </c>
    </row>
    <row r="30" spans="1:7" ht="17.25" customHeight="1" x14ac:dyDescent="0.3">
      <c r="A30" s="24" t="s">
        <v>41</v>
      </c>
      <c r="B30" s="27" t="s">
        <v>42</v>
      </c>
      <c r="C30" s="68">
        <v>0</v>
      </c>
      <c r="D30" s="8">
        <v>5000</v>
      </c>
      <c r="E30" s="8">
        <v>5000</v>
      </c>
      <c r="F30" s="95" t="e">
        <f>E30/C30*100</f>
        <v>#DIV/0!</v>
      </c>
    </row>
    <row r="31" spans="1:7" ht="17.25" customHeight="1" x14ac:dyDescent="0.3">
      <c r="A31" s="24" t="s">
        <v>43</v>
      </c>
      <c r="B31" s="27" t="s">
        <v>112</v>
      </c>
      <c r="C31" s="68">
        <v>4890.3100000000004</v>
      </c>
      <c r="D31" s="8">
        <v>10000</v>
      </c>
      <c r="E31" s="8">
        <v>10000</v>
      </c>
      <c r="F31" s="95">
        <f t="shared" si="0"/>
        <v>204.48601417906022</v>
      </c>
    </row>
    <row r="32" spans="1:7" ht="17.25" customHeight="1" x14ac:dyDescent="0.3">
      <c r="A32" s="24" t="s">
        <v>45</v>
      </c>
      <c r="B32" s="27" t="s">
        <v>113</v>
      </c>
      <c r="C32" s="68">
        <v>10372.65</v>
      </c>
      <c r="D32" s="8">
        <v>10000</v>
      </c>
      <c r="E32" s="8">
        <v>10000</v>
      </c>
      <c r="F32" s="95">
        <f t="shared" si="0"/>
        <v>96.407379020790245</v>
      </c>
    </row>
    <row r="33" spans="1:7" s="56" customFormat="1" ht="17.25" customHeight="1" x14ac:dyDescent="0.3">
      <c r="A33" s="53" t="s">
        <v>47</v>
      </c>
      <c r="B33" s="57" t="s">
        <v>44</v>
      </c>
      <c r="C33" s="66">
        <v>47155.79</v>
      </c>
      <c r="D33" s="55">
        <v>50000</v>
      </c>
      <c r="E33" s="55">
        <v>50000</v>
      </c>
      <c r="F33" s="94">
        <f t="shared" si="0"/>
        <v>106.03151808081255</v>
      </c>
      <c r="G33" s="105"/>
    </row>
    <row r="34" spans="1:7" ht="14.25" customHeight="1" x14ac:dyDescent="0.3">
      <c r="A34" s="24" t="s">
        <v>49</v>
      </c>
      <c r="B34" s="27" t="s">
        <v>46</v>
      </c>
      <c r="C34" s="68">
        <v>9150</v>
      </c>
      <c r="D34" s="8">
        <v>10000</v>
      </c>
      <c r="E34" s="8">
        <v>10000</v>
      </c>
      <c r="F34" s="95">
        <f t="shared" si="0"/>
        <v>109.28961748633881</v>
      </c>
    </row>
    <row r="35" spans="1:7" s="56" customFormat="1" ht="17.25" customHeight="1" x14ac:dyDescent="0.3">
      <c r="A35" s="53" t="s">
        <v>114</v>
      </c>
      <c r="B35" s="57" t="s">
        <v>48</v>
      </c>
      <c r="C35" s="66">
        <v>45119.73</v>
      </c>
      <c r="D35" s="55">
        <v>60000</v>
      </c>
      <c r="E35" s="55">
        <v>60000</v>
      </c>
      <c r="F35" s="94">
        <f t="shared" si="0"/>
        <v>132.97951915935667</v>
      </c>
      <c r="G35" s="105"/>
    </row>
    <row r="36" spans="1:7" s="56" customFormat="1" ht="16.5" customHeight="1" x14ac:dyDescent="0.3">
      <c r="A36" s="53" t="s">
        <v>115</v>
      </c>
      <c r="B36" s="57" t="s">
        <v>50</v>
      </c>
      <c r="C36" s="66">
        <v>35000</v>
      </c>
      <c r="D36" s="55">
        <v>120000</v>
      </c>
      <c r="E36" s="55">
        <v>120000</v>
      </c>
      <c r="F36" s="94">
        <f t="shared" si="0"/>
        <v>342.85714285714283</v>
      </c>
      <c r="G36" s="105"/>
    </row>
    <row r="37" spans="1:7" ht="18" customHeight="1" x14ac:dyDescent="0.3">
      <c r="A37" s="24" t="s">
        <v>67</v>
      </c>
      <c r="B37" s="48" t="s">
        <v>51</v>
      </c>
      <c r="C37" s="73">
        <f>C38+C39+C40+C41</f>
        <v>169224.05</v>
      </c>
      <c r="D37" s="19">
        <f>D38+D39+D40+D41</f>
        <v>345000</v>
      </c>
      <c r="E37" s="19">
        <f>E38+E39+E40+E41</f>
        <v>345000</v>
      </c>
      <c r="F37" s="96">
        <f t="shared" si="0"/>
        <v>203.87173099804667</v>
      </c>
      <c r="G37" s="115">
        <f>E37/E81*100</f>
        <v>5.3973717146433042</v>
      </c>
    </row>
    <row r="38" spans="1:7" ht="18" customHeight="1" x14ac:dyDescent="0.3">
      <c r="A38" s="59" t="s">
        <v>52</v>
      </c>
      <c r="B38" s="60" t="s">
        <v>120</v>
      </c>
      <c r="C38" s="66">
        <v>22110.13</v>
      </c>
      <c r="D38" s="8">
        <v>25000</v>
      </c>
      <c r="E38" s="8">
        <v>25000</v>
      </c>
      <c r="F38" s="95">
        <f>E38/C38*100</f>
        <v>113.07034377455038</v>
      </c>
    </row>
    <row r="39" spans="1:7" s="56" customFormat="1" ht="16.5" customHeight="1" x14ac:dyDescent="0.3">
      <c r="A39" s="53" t="s">
        <v>54</v>
      </c>
      <c r="B39" s="57" t="s">
        <v>53</v>
      </c>
      <c r="C39" s="66">
        <v>27113.919999999998</v>
      </c>
      <c r="D39" s="55">
        <v>30000</v>
      </c>
      <c r="E39" s="55">
        <v>30000</v>
      </c>
      <c r="F39" s="94">
        <f>E39/C39*100</f>
        <v>110.64427423257132</v>
      </c>
      <c r="G39" s="105"/>
    </row>
    <row r="40" spans="1:7" s="56" customFormat="1" ht="18.75" customHeight="1" x14ac:dyDescent="0.3">
      <c r="A40" s="53" t="s">
        <v>55</v>
      </c>
      <c r="B40" s="57" t="s">
        <v>108</v>
      </c>
      <c r="C40" s="68">
        <v>100000</v>
      </c>
      <c r="D40" s="55">
        <v>280000</v>
      </c>
      <c r="E40" s="55">
        <v>280000</v>
      </c>
      <c r="F40" s="94">
        <f>E40/C40*100</f>
        <v>280</v>
      </c>
      <c r="G40" s="105"/>
    </row>
    <row r="41" spans="1:7" x14ac:dyDescent="0.3">
      <c r="A41" s="24" t="s">
        <v>125</v>
      </c>
      <c r="B41" s="27" t="s">
        <v>56</v>
      </c>
      <c r="C41" s="78">
        <v>20000</v>
      </c>
      <c r="D41" s="8">
        <v>10000</v>
      </c>
      <c r="E41" s="8">
        <v>10000</v>
      </c>
      <c r="F41" s="95">
        <f>E41/C41*100</f>
        <v>50</v>
      </c>
    </row>
    <row r="42" spans="1:7" ht="36.75" customHeight="1" x14ac:dyDescent="0.3">
      <c r="A42" s="39" t="s">
        <v>57</v>
      </c>
      <c r="B42" s="84" t="s">
        <v>58</v>
      </c>
      <c r="C42" s="77">
        <v>10000</v>
      </c>
      <c r="D42" s="21">
        <v>10000</v>
      </c>
      <c r="E42" s="21">
        <v>10000</v>
      </c>
      <c r="F42" s="116">
        <f t="shared" si="0"/>
        <v>100</v>
      </c>
      <c r="G42" s="117">
        <f>E42/E81*100</f>
        <v>0.15644555694618273</v>
      </c>
    </row>
    <row r="43" spans="1:7" ht="21.75" customHeight="1" x14ac:dyDescent="0.3">
      <c r="A43" s="10" t="s">
        <v>6</v>
      </c>
      <c r="B43" s="11" t="s">
        <v>59</v>
      </c>
      <c r="C43" s="67">
        <f>C44+C45+C46</f>
        <v>4915000</v>
      </c>
      <c r="D43" s="6">
        <f>D44+D45</f>
        <v>4760000</v>
      </c>
      <c r="E43" s="6">
        <f>E44+E45</f>
        <v>4760000</v>
      </c>
      <c r="F43" s="113">
        <f t="shared" si="0"/>
        <v>96.846388606307215</v>
      </c>
      <c r="G43" s="114">
        <f>E43/E81*100</f>
        <v>74.468085106382972</v>
      </c>
    </row>
    <row r="44" spans="1:7" ht="18.75" customHeight="1" x14ac:dyDescent="0.3">
      <c r="A44" s="24" t="s">
        <v>8</v>
      </c>
      <c r="B44" s="28" t="s">
        <v>60</v>
      </c>
      <c r="C44" s="68">
        <v>135000</v>
      </c>
      <c r="D44" s="8">
        <v>60000</v>
      </c>
      <c r="E44" s="8">
        <v>60000</v>
      </c>
      <c r="F44" s="95">
        <f t="shared" si="0"/>
        <v>44.444444444444443</v>
      </c>
    </row>
    <row r="45" spans="1:7" ht="16.5" customHeight="1" x14ac:dyDescent="0.3">
      <c r="A45" s="24" t="s">
        <v>10</v>
      </c>
      <c r="B45" s="28" t="s">
        <v>116</v>
      </c>
      <c r="C45" s="69">
        <v>4700000</v>
      </c>
      <c r="D45" s="89">
        <v>4700000</v>
      </c>
      <c r="E45" s="89">
        <v>4700000</v>
      </c>
      <c r="F45" s="97">
        <f t="shared" si="0"/>
        <v>100</v>
      </c>
    </row>
    <row r="46" spans="1:7" ht="16.5" customHeight="1" x14ac:dyDescent="0.3">
      <c r="A46" s="24" t="s">
        <v>121</v>
      </c>
      <c r="B46" s="28" t="s">
        <v>122</v>
      </c>
      <c r="C46" s="8">
        <v>80000</v>
      </c>
      <c r="D46" s="8">
        <v>0</v>
      </c>
      <c r="E46" s="8">
        <v>0</v>
      </c>
      <c r="F46" s="98">
        <f>E46/C46*100</f>
        <v>0</v>
      </c>
    </row>
    <row r="47" spans="1:7" ht="21" customHeight="1" x14ac:dyDescent="0.3">
      <c r="A47" s="14" t="s">
        <v>61</v>
      </c>
      <c r="B47" s="22" t="s">
        <v>62</v>
      </c>
      <c r="C47" s="75">
        <f>C48+C51+C57</f>
        <v>252750</v>
      </c>
      <c r="D47" s="16">
        <f>D48+D51+D57</f>
        <v>280000</v>
      </c>
      <c r="E47" s="16">
        <f>E48+E51+E57</f>
        <v>320000</v>
      </c>
      <c r="F47" s="109">
        <f t="shared" si="0"/>
        <v>126.60731948565775</v>
      </c>
      <c r="G47" s="110">
        <f>E47/E81*100</f>
        <v>5.0062578222778473</v>
      </c>
    </row>
    <row r="48" spans="1:7" ht="18" customHeight="1" x14ac:dyDescent="0.3">
      <c r="A48" s="4" t="s">
        <v>2</v>
      </c>
      <c r="B48" s="26" t="s">
        <v>63</v>
      </c>
      <c r="C48" s="67">
        <f>C49+C50</f>
        <v>80500</v>
      </c>
      <c r="D48" s="6">
        <f>D49+D50</f>
        <v>35000</v>
      </c>
      <c r="E48" s="6">
        <f>E49+E50</f>
        <v>35000</v>
      </c>
      <c r="F48" s="113">
        <f t="shared" si="0"/>
        <v>43.478260869565219</v>
      </c>
      <c r="G48" s="114">
        <f>E48/E81*100</f>
        <v>0.54755944931163958</v>
      </c>
    </row>
    <row r="49" spans="1:7" ht="19.5" customHeight="1" x14ac:dyDescent="0.3">
      <c r="A49" s="7" t="s">
        <v>34</v>
      </c>
      <c r="B49" s="28" t="s">
        <v>64</v>
      </c>
      <c r="C49" s="68">
        <v>25000</v>
      </c>
      <c r="D49" s="8">
        <v>25000</v>
      </c>
      <c r="E49" s="8">
        <v>25000</v>
      </c>
      <c r="F49" s="95">
        <f t="shared" si="0"/>
        <v>100</v>
      </c>
    </row>
    <row r="50" spans="1:7" ht="15.75" customHeight="1" x14ac:dyDescent="0.3">
      <c r="A50" s="7" t="s">
        <v>36</v>
      </c>
      <c r="B50" s="28" t="s">
        <v>65</v>
      </c>
      <c r="C50" s="68">
        <v>55500</v>
      </c>
      <c r="D50" s="8">
        <v>10000</v>
      </c>
      <c r="E50" s="8">
        <v>10000</v>
      </c>
      <c r="F50" s="95">
        <f t="shared" si="0"/>
        <v>18.018018018018019</v>
      </c>
    </row>
    <row r="51" spans="1:7" ht="18" customHeight="1" x14ac:dyDescent="0.3">
      <c r="A51" s="4" t="s">
        <v>4</v>
      </c>
      <c r="B51" s="26" t="s">
        <v>66</v>
      </c>
      <c r="C51" s="67">
        <f>C52+C53+C54+C55+C56</f>
        <v>140250</v>
      </c>
      <c r="D51" s="6">
        <f>D52+D53+D54+D55+D56</f>
        <v>225000</v>
      </c>
      <c r="E51" s="6">
        <f>E52+E53+E54+E55+E56</f>
        <v>265000</v>
      </c>
      <c r="F51" s="113">
        <f t="shared" si="0"/>
        <v>188.94830659536541</v>
      </c>
      <c r="G51" s="114">
        <f>E51/E81*100</f>
        <v>4.145807259073842</v>
      </c>
    </row>
    <row r="52" spans="1:7" ht="19.5" customHeight="1" x14ac:dyDescent="0.3">
      <c r="A52" s="7" t="s">
        <v>39</v>
      </c>
      <c r="B52" s="35" t="s">
        <v>105</v>
      </c>
      <c r="C52" s="68">
        <v>0</v>
      </c>
      <c r="D52" s="8">
        <v>100000</v>
      </c>
      <c r="E52" s="8">
        <v>100000</v>
      </c>
      <c r="F52" s="95"/>
    </row>
    <row r="53" spans="1:7" ht="18" customHeight="1" x14ac:dyDescent="0.3">
      <c r="A53" s="7" t="s">
        <v>67</v>
      </c>
      <c r="B53" s="28" t="s">
        <v>68</v>
      </c>
      <c r="C53" s="68">
        <v>10000</v>
      </c>
      <c r="D53" s="8">
        <v>10000</v>
      </c>
      <c r="E53" s="8">
        <v>10000</v>
      </c>
      <c r="F53" s="95">
        <f t="shared" si="0"/>
        <v>100</v>
      </c>
    </row>
    <row r="54" spans="1:7" ht="18.75" customHeight="1" x14ac:dyDescent="0.3">
      <c r="A54" s="7" t="s">
        <v>57</v>
      </c>
      <c r="B54" s="28" t="s">
        <v>69</v>
      </c>
      <c r="C54" s="68">
        <v>110000</v>
      </c>
      <c r="D54" s="8">
        <v>95000</v>
      </c>
      <c r="E54" s="8">
        <v>40000</v>
      </c>
      <c r="F54" s="95">
        <f t="shared" si="0"/>
        <v>36.363636363636367</v>
      </c>
    </row>
    <row r="55" spans="1:7" ht="20.25" customHeight="1" x14ac:dyDescent="0.3">
      <c r="A55" s="7" t="s">
        <v>70</v>
      </c>
      <c r="B55" s="28" t="s">
        <v>71</v>
      </c>
      <c r="C55" s="69">
        <v>19000</v>
      </c>
      <c r="D55" s="8">
        <v>15000</v>
      </c>
      <c r="E55" s="8">
        <v>15000</v>
      </c>
      <c r="F55" s="95">
        <f t="shared" si="0"/>
        <v>78.94736842105263</v>
      </c>
    </row>
    <row r="56" spans="1:7" x14ac:dyDescent="0.3">
      <c r="A56" s="7" t="s">
        <v>72</v>
      </c>
      <c r="B56" s="28" t="s">
        <v>73</v>
      </c>
      <c r="C56" s="68">
        <v>1250</v>
      </c>
      <c r="D56" s="8">
        <v>5000</v>
      </c>
      <c r="E56" s="8">
        <v>100000</v>
      </c>
      <c r="F56" s="95">
        <f t="shared" si="0"/>
        <v>8000</v>
      </c>
    </row>
    <row r="57" spans="1:7" ht="15.75" customHeight="1" x14ac:dyDescent="0.3">
      <c r="A57" s="4" t="s">
        <v>6</v>
      </c>
      <c r="B57" s="26" t="s">
        <v>74</v>
      </c>
      <c r="C57" s="67">
        <v>32000</v>
      </c>
      <c r="D57" s="6">
        <v>20000</v>
      </c>
      <c r="E57" s="6">
        <v>20000</v>
      </c>
      <c r="F57" s="111">
        <f t="shared" si="0"/>
        <v>62.5</v>
      </c>
      <c r="G57" s="112"/>
    </row>
    <row r="58" spans="1:7" ht="18.75" customHeight="1" x14ac:dyDescent="0.3">
      <c r="A58" s="14" t="s">
        <v>75</v>
      </c>
      <c r="B58" s="22" t="s">
        <v>76</v>
      </c>
      <c r="C58" s="75">
        <f>C59+C60+C61+C62</f>
        <v>90000</v>
      </c>
      <c r="D58" s="16">
        <f>D59+D60+D61+D62</f>
        <v>77000</v>
      </c>
      <c r="E58" s="16">
        <f>E59+E60+E61+E62</f>
        <v>77000</v>
      </c>
      <c r="F58" s="109">
        <f t="shared" si="0"/>
        <v>85.555555555555557</v>
      </c>
      <c r="G58" s="110">
        <f>E58/E81*100</f>
        <v>1.2046307884856069</v>
      </c>
    </row>
    <row r="59" spans="1:7" ht="30.75" customHeight="1" x14ac:dyDescent="0.3">
      <c r="A59" s="29" t="s">
        <v>2</v>
      </c>
      <c r="B59" s="18" t="s">
        <v>77</v>
      </c>
      <c r="C59" s="73">
        <v>50000</v>
      </c>
      <c r="D59" s="19">
        <v>5000</v>
      </c>
      <c r="E59" s="19">
        <v>5000</v>
      </c>
      <c r="F59" s="96">
        <f t="shared" si="0"/>
        <v>10</v>
      </c>
      <c r="G59" s="115">
        <f>E59/E81*100</f>
        <v>7.8222778473091364E-2</v>
      </c>
    </row>
    <row r="60" spans="1:7" ht="20.25" customHeight="1" x14ac:dyDescent="0.3">
      <c r="A60" s="17" t="s">
        <v>4</v>
      </c>
      <c r="B60" s="18" t="s">
        <v>78</v>
      </c>
      <c r="C60" s="79">
        <v>20000</v>
      </c>
      <c r="D60" s="19">
        <v>20000</v>
      </c>
      <c r="E60" s="19">
        <v>20000</v>
      </c>
      <c r="F60" s="96">
        <f t="shared" si="0"/>
        <v>100</v>
      </c>
      <c r="G60" s="115">
        <f>E60/E81*100</f>
        <v>0.31289111389236546</v>
      </c>
    </row>
    <row r="61" spans="1:7" ht="20.25" customHeight="1" x14ac:dyDescent="0.3">
      <c r="A61" s="17" t="s">
        <v>6</v>
      </c>
      <c r="B61" s="18" t="s">
        <v>79</v>
      </c>
      <c r="C61" s="73">
        <v>15000</v>
      </c>
      <c r="D61" s="19">
        <v>45000</v>
      </c>
      <c r="E61" s="19">
        <v>45000</v>
      </c>
      <c r="F61" s="96">
        <f t="shared" si="0"/>
        <v>300</v>
      </c>
      <c r="G61" s="115">
        <f>E61/E81*100</f>
        <v>0.70400500625782225</v>
      </c>
    </row>
    <row r="62" spans="1:7" ht="18" customHeight="1" x14ac:dyDescent="0.3">
      <c r="A62" s="17" t="s">
        <v>12</v>
      </c>
      <c r="B62" s="18" t="s">
        <v>80</v>
      </c>
      <c r="C62" s="73">
        <v>5000</v>
      </c>
      <c r="D62" s="19">
        <v>7000</v>
      </c>
      <c r="E62" s="19">
        <v>7000</v>
      </c>
      <c r="F62" s="96">
        <f t="shared" si="0"/>
        <v>140</v>
      </c>
      <c r="G62" s="115">
        <f>E62/E81*100</f>
        <v>0.1095118898623279</v>
      </c>
    </row>
    <row r="63" spans="1:7" ht="18.75" customHeight="1" x14ac:dyDescent="0.3">
      <c r="A63" s="14" t="s">
        <v>81</v>
      </c>
      <c r="B63" s="22" t="s">
        <v>82</v>
      </c>
      <c r="C63" s="75">
        <f>C64+C65+C66</f>
        <v>19000</v>
      </c>
      <c r="D63" s="16">
        <f>D64+D65+D66</f>
        <v>25000</v>
      </c>
      <c r="E63" s="16">
        <f>E64+E65+E66</f>
        <v>50000</v>
      </c>
      <c r="F63" s="109">
        <f t="shared" si="0"/>
        <v>263.15789473684214</v>
      </c>
      <c r="G63" s="110">
        <f>E63/E81*100</f>
        <v>0.7822277847309137</v>
      </c>
    </row>
    <row r="64" spans="1:7" ht="18.75" customHeight="1" x14ac:dyDescent="0.3">
      <c r="A64" s="17" t="s">
        <v>2</v>
      </c>
      <c r="B64" s="18" t="s">
        <v>83</v>
      </c>
      <c r="C64" s="73">
        <v>4000</v>
      </c>
      <c r="D64" s="19">
        <v>5000</v>
      </c>
      <c r="E64" s="19">
        <v>30000</v>
      </c>
      <c r="F64" s="96">
        <f t="shared" si="0"/>
        <v>750</v>
      </c>
      <c r="G64" s="115">
        <f>E64/E81*100</f>
        <v>0.46933667083854824</v>
      </c>
    </row>
    <row r="65" spans="1:7" ht="26.25" customHeight="1" x14ac:dyDescent="0.3">
      <c r="A65" s="29" t="s">
        <v>4</v>
      </c>
      <c r="B65" s="18" t="s">
        <v>84</v>
      </c>
      <c r="C65" s="73">
        <v>15000</v>
      </c>
      <c r="D65" s="19">
        <v>15000</v>
      </c>
      <c r="E65" s="19">
        <v>15000</v>
      </c>
      <c r="F65" s="96">
        <f t="shared" si="0"/>
        <v>100</v>
      </c>
      <c r="G65" s="115">
        <f>E65/E81*100</f>
        <v>0.23466833541927412</v>
      </c>
    </row>
    <row r="66" spans="1:7" ht="18.75" customHeight="1" x14ac:dyDescent="0.3">
      <c r="A66" s="17" t="s">
        <v>85</v>
      </c>
      <c r="B66" s="18" t="s">
        <v>107</v>
      </c>
      <c r="C66" s="73">
        <v>0</v>
      </c>
      <c r="D66" s="19">
        <v>5000</v>
      </c>
      <c r="E66" s="19">
        <v>5000</v>
      </c>
      <c r="F66" s="96" t="e">
        <f>E66/C66*100</f>
        <v>#DIV/0!</v>
      </c>
      <c r="G66" s="115">
        <f>E66/E81*100</f>
        <v>7.8222778473091364E-2</v>
      </c>
    </row>
    <row r="67" spans="1:7" ht="20.25" customHeight="1" x14ac:dyDescent="0.3">
      <c r="A67" s="14" t="s">
        <v>86</v>
      </c>
      <c r="B67" s="22" t="s">
        <v>87</v>
      </c>
      <c r="C67" s="75">
        <f>C68+C69+C70+C71+C72+C73</f>
        <v>10000</v>
      </c>
      <c r="D67" s="16">
        <f>D68+D69+D70+D71+D72+D73</f>
        <v>36000</v>
      </c>
      <c r="E67" s="16">
        <f>E68+E69+E70+E71+E72+E73</f>
        <v>46000</v>
      </c>
      <c r="F67" s="120">
        <f t="shared" si="0"/>
        <v>459.99999999999994</v>
      </c>
      <c r="G67" s="110">
        <f>E67/E81*100</f>
        <v>0.71964956195244056</v>
      </c>
    </row>
    <row r="68" spans="1:7" ht="18.75" customHeight="1" x14ac:dyDescent="0.3">
      <c r="A68" s="17" t="s">
        <v>2</v>
      </c>
      <c r="B68" s="18" t="s">
        <v>117</v>
      </c>
      <c r="C68" s="79">
        <v>0</v>
      </c>
      <c r="D68" s="19">
        <v>20000</v>
      </c>
      <c r="E68" s="19">
        <v>20000</v>
      </c>
      <c r="F68" s="96"/>
      <c r="G68" s="115">
        <f>E68/E81*100</f>
        <v>0.31289111389236546</v>
      </c>
    </row>
    <row r="69" spans="1:7" ht="18.75" customHeight="1" x14ac:dyDescent="0.3">
      <c r="A69" s="17" t="s">
        <v>4</v>
      </c>
      <c r="B69" s="18" t="s">
        <v>88</v>
      </c>
      <c r="C69" s="73">
        <v>0</v>
      </c>
      <c r="D69" s="19">
        <v>0</v>
      </c>
      <c r="E69" s="19">
        <v>0</v>
      </c>
      <c r="F69" s="96"/>
      <c r="G69" s="115"/>
    </row>
    <row r="70" spans="1:7" ht="16.5" customHeight="1" x14ac:dyDescent="0.3">
      <c r="A70" s="17" t="s">
        <v>6</v>
      </c>
      <c r="B70" s="18" t="s">
        <v>89</v>
      </c>
      <c r="C70" s="73">
        <v>0</v>
      </c>
      <c r="D70" s="19">
        <v>0</v>
      </c>
      <c r="E70" s="19">
        <v>0</v>
      </c>
      <c r="F70" s="96"/>
      <c r="G70" s="115"/>
    </row>
    <row r="71" spans="1:7" ht="18" customHeight="1" x14ac:dyDescent="0.3">
      <c r="A71" s="17" t="s">
        <v>12</v>
      </c>
      <c r="B71" s="18" t="s">
        <v>118</v>
      </c>
      <c r="C71" s="73">
        <v>0</v>
      </c>
      <c r="D71" s="19">
        <v>6000</v>
      </c>
      <c r="E71" s="19">
        <v>6000</v>
      </c>
      <c r="F71" s="96"/>
      <c r="G71" s="115">
        <f>E71/E81*100</f>
        <v>9.3867334167709635E-2</v>
      </c>
    </row>
    <row r="72" spans="1:7" ht="19.5" customHeight="1" x14ac:dyDescent="0.3">
      <c r="A72" s="17" t="s">
        <v>18</v>
      </c>
      <c r="B72" s="18" t="s">
        <v>90</v>
      </c>
      <c r="C72" s="73">
        <v>10000</v>
      </c>
      <c r="D72" s="19">
        <v>10000</v>
      </c>
      <c r="E72" s="19">
        <v>20000</v>
      </c>
      <c r="F72" s="96">
        <f t="shared" ref="F72:F81" si="1">E72/C72*100</f>
        <v>200</v>
      </c>
      <c r="G72" s="115">
        <f>E72/E81*100</f>
        <v>0.31289111389236546</v>
      </c>
    </row>
    <row r="73" spans="1:7" ht="30.75" customHeight="1" x14ac:dyDescent="0.3">
      <c r="A73" s="29" t="s">
        <v>20</v>
      </c>
      <c r="B73" s="18" t="s">
        <v>91</v>
      </c>
      <c r="C73" s="79">
        <v>0</v>
      </c>
      <c r="D73" s="19">
        <v>0</v>
      </c>
      <c r="E73" s="19">
        <v>0</v>
      </c>
      <c r="F73" s="96"/>
      <c r="G73" s="115"/>
    </row>
    <row r="74" spans="1:7" ht="25.5" customHeight="1" x14ac:dyDescent="0.3">
      <c r="A74" s="14" t="s">
        <v>92</v>
      </c>
      <c r="B74" s="22" t="s">
        <v>93</v>
      </c>
      <c r="C74" s="75">
        <v>0</v>
      </c>
      <c r="D74" s="16">
        <f>D75</f>
        <v>0</v>
      </c>
      <c r="E74" s="16">
        <f>E75</f>
        <v>0</v>
      </c>
      <c r="F74" s="109" t="e">
        <f t="shared" si="1"/>
        <v>#DIV/0!</v>
      </c>
      <c r="G74" s="110"/>
    </row>
    <row r="75" spans="1:7" ht="34.5" customHeight="1" x14ac:dyDescent="0.3">
      <c r="A75" s="29" t="s">
        <v>2</v>
      </c>
      <c r="B75" s="18" t="s">
        <v>94</v>
      </c>
      <c r="C75" s="77">
        <v>0</v>
      </c>
      <c r="D75" s="21">
        <v>0</v>
      </c>
      <c r="E75" s="21">
        <v>0</v>
      </c>
      <c r="F75" s="96" t="e">
        <f t="shared" si="1"/>
        <v>#DIV/0!</v>
      </c>
      <c r="G75" s="115"/>
    </row>
    <row r="76" spans="1:7" ht="24.75" customHeight="1" x14ac:dyDescent="0.3">
      <c r="A76" s="30" t="s">
        <v>95</v>
      </c>
      <c r="B76" s="31" t="s">
        <v>96</v>
      </c>
      <c r="C76" s="75">
        <v>4000</v>
      </c>
      <c r="D76" s="16">
        <f>D77</f>
        <v>4000</v>
      </c>
      <c r="E76" s="16">
        <f>E77</f>
        <v>4000</v>
      </c>
      <c r="F76" s="109">
        <f t="shared" si="1"/>
        <v>100</v>
      </c>
      <c r="G76" s="110">
        <f>E76/E81*100</f>
        <v>6.2578222778473094E-2</v>
      </c>
    </row>
    <row r="77" spans="1:7" ht="21.75" customHeight="1" x14ac:dyDescent="0.3">
      <c r="A77" s="32" t="s">
        <v>2</v>
      </c>
      <c r="B77" s="13" t="s">
        <v>97</v>
      </c>
      <c r="C77" s="80">
        <v>4000</v>
      </c>
      <c r="D77" s="40">
        <v>4000</v>
      </c>
      <c r="E77" s="40">
        <v>4000</v>
      </c>
      <c r="F77" s="96">
        <f t="shared" si="1"/>
        <v>100</v>
      </c>
      <c r="G77" s="115">
        <f>E77/E81*100</f>
        <v>6.2578222778473094E-2</v>
      </c>
    </row>
    <row r="78" spans="1:7" ht="21" customHeight="1" x14ac:dyDescent="0.3">
      <c r="A78" s="14" t="s">
        <v>98</v>
      </c>
      <c r="B78" s="22" t="s">
        <v>99</v>
      </c>
      <c r="C78" s="75">
        <v>20000</v>
      </c>
      <c r="D78" s="16">
        <v>25000</v>
      </c>
      <c r="E78" s="16">
        <v>25000</v>
      </c>
      <c r="F78" s="109">
        <f t="shared" si="1"/>
        <v>125</v>
      </c>
      <c r="G78" s="110">
        <f>E78/E81*100</f>
        <v>0.39111389236545685</v>
      </c>
    </row>
    <row r="79" spans="1:7" ht="18.75" customHeight="1" x14ac:dyDescent="0.3">
      <c r="A79" s="30" t="s">
        <v>100</v>
      </c>
      <c r="B79" s="22" t="s">
        <v>101</v>
      </c>
      <c r="C79" s="75">
        <v>0</v>
      </c>
      <c r="D79" s="16">
        <v>0</v>
      </c>
      <c r="E79" s="16">
        <v>0</v>
      </c>
      <c r="F79" s="109"/>
      <c r="G79" s="110"/>
    </row>
    <row r="80" spans="1:7" ht="20.25" customHeight="1" x14ac:dyDescent="0.3">
      <c r="A80" s="30"/>
      <c r="B80" s="51" t="s">
        <v>102</v>
      </c>
      <c r="C80" s="81">
        <f>C79+C78+C76+C74+C67+C63+C58+C47+C24</f>
        <v>5641662.5300000003</v>
      </c>
      <c r="D80" s="52">
        <f>D78+D76+D74+D67+D58+D47+D24</f>
        <v>5782000</v>
      </c>
      <c r="E80" s="52">
        <f>E78+E76+E74+E67+E58+E47+E24</f>
        <v>5832000</v>
      </c>
      <c r="F80" s="118">
        <f t="shared" si="1"/>
        <v>103.37378333049637</v>
      </c>
      <c r="G80" s="119">
        <f>G79+G78+G76+G74+G63+G67+G58+G47+G24</f>
        <v>92.021276595744681</v>
      </c>
    </row>
    <row r="81" spans="1:8" ht="15.75" customHeight="1" x14ac:dyDescent="0.3">
      <c r="A81" s="92"/>
      <c r="B81" s="49" t="s">
        <v>103</v>
      </c>
      <c r="C81" s="82">
        <f>C80+C20</f>
        <v>6151662.5300000003</v>
      </c>
      <c r="D81" s="50">
        <f>D20+D24+D47+D58+D63+D67+D74+D76+D78+D79</f>
        <v>6317000</v>
      </c>
      <c r="E81" s="50">
        <f>E20+E24+E47+E58+E63+E67+E74+E76+E78+E79</f>
        <v>6392000</v>
      </c>
      <c r="F81" s="100">
        <f t="shared" si="1"/>
        <v>103.90687019692544</v>
      </c>
      <c r="G81" s="102">
        <f>G80+G20</f>
        <v>100</v>
      </c>
      <c r="H81" s="126"/>
    </row>
    <row r="82" spans="1:8" ht="33" customHeight="1" x14ac:dyDescent="0.3">
      <c r="A82" s="32"/>
      <c r="B82" s="33" t="s">
        <v>104</v>
      </c>
      <c r="C82" s="73"/>
      <c r="D82" s="19"/>
      <c r="E82" s="19">
        <f>E17-E81</f>
        <v>3311.3700000001118</v>
      </c>
      <c r="F82" s="91"/>
    </row>
    <row r="83" spans="1:8" x14ac:dyDescent="0.3">
      <c r="D83" s="124"/>
      <c r="E83" s="124"/>
      <c r="F83" s="121"/>
      <c r="G83" s="125"/>
    </row>
    <row r="84" spans="1:8" x14ac:dyDescent="0.3">
      <c r="D84" s="124"/>
      <c r="E84" s="124"/>
      <c r="F84" s="121"/>
      <c r="G84" s="125"/>
    </row>
    <row r="85" spans="1:8" x14ac:dyDescent="0.3">
      <c r="D85" s="124" t="s">
        <v>109</v>
      </c>
      <c r="E85" s="124"/>
      <c r="F85" s="121"/>
      <c r="G85" s="125"/>
    </row>
    <row r="86" spans="1:8" x14ac:dyDescent="0.3">
      <c r="D86" s="124"/>
      <c r="E86" s="124"/>
      <c r="F86" s="121"/>
      <c r="G86" s="125"/>
    </row>
    <row r="87" spans="1:8" x14ac:dyDescent="0.3">
      <c r="D87" s="124" t="s">
        <v>110</v>
      </c>
      <c r="E87" s="124"/>
      <c r="F87" s="121"/>
      <c r="G87" s="125"/>
    </row>
    <row r="88" spans="1:8" x14ac:dyDescent="0.3">
      <c r="D88" s="124"/>
      <c r="E88" s="124"/>
      <c r="F88" s="121"/>
      <c r="G88" s="125"/>
    </row>
    <row r="89" spans="1:8" x14ac:dyDescent="0.3">
      <c r="D89" s="122"/>
      <c r="E89" s="122"/>
      <c r="G89" s="123"/>
    </row>
  </sheetData>
  <mergeCells count="1">
    <mergeCell ref="A1:G1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Marina Sekulić</cp:lastModifiedBy>
  <cp:lastPrinted>2019-10-09T06:01:37Z</cp:lastPrinted>
  <dcterms:created xsi:type="dcterms:W3CDTF">2017-10-24T11:44:40Z</dcterms:created>
  <dcterms:modified xsi:type="dcterms:W3CDTF">2020-02-21T11:03:34Z</dcterms:modified>
</cp:coreProperties>
</file>