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. sjednica TV\"/>
    </mc:Choice>
  </mc:AlternateContent>
  <xr:revisionPtr revIDLastSave="0" documentId="13_ncr:1_{7346020B-1446-43AE-A38A-146326051F4A}" xr6:coauthVersionLast="45" xr6:coauthVersionMax="45" xr10:uidLastSave="{00000000-0000-0000-0000-000000000000}"/>
  <bookViews>
    <workbookView xWindow="-28920" yWindow="-76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Sheet1!$A$1:$F$88</definedName>
  </definedNames>
  <calcPr calcId="181029"/>
</workbook>
</file>

<file path=xl/calcChain.xml><?xml version="1.0" encoding="utf-8"?>
<calcChain xmlns="http://schemas.openxmlformats.org/spreadsheetml/2006/main">
  <c r="E51" i="1" l="1"/>
  <c r="E43" i="1"/>
  <c r="D67" i="1" l="1"/>
  <c r="C67" i="1"/>
  <c r="C58" i="1"/>
  <c r="C51" i="1"/>
  <c r="C48" i="1"/>
  <c r="C24" i="1"/>
  <c r="F28" i="1"/>
  <c r="D28" i="1"/>
  <c r="C28" i="1"/>
  <c r="F32" i="1"/>
  <c r="F76" i="1" l="1"/>
  <c r="C8" i="1"/>
  <c r="C17" i="1" s="1"/>
  <c r="E5" i="1"/>
  <c r="C5" i="1"/>
  <c r="F78" i="1" l="1"/>
  <c r="F77" i="1"/>
  <c r="F74" i="1"/>
  <c r="F67" i="1"/>
  <c r="F73" i="1"/>
  <c r="F72" i="1"/>
  <c r="F71" i="1"/>
  <c r="F70" i="1"/>
  <c r="F69" i="1"/>
  <c r="F68" i="1"/>
  <c r="F63" i="1"/>
  <c r="C63" i="1"/>
  <c r="F66" i="1"/>
  <c r="F65" i="1"/>
  <c r="F64" i="1"/>
  <c r="F62" i="1"/>
  <c r="F61" i="1"/>
  <c r="F60" i="1"/>
  <c r="F59" i="1"/>
  <c r="C47" i="1"/>
  <c r="C80" i="1" s="1"/>
  <c r="C81" i="1" s="1"/>
  <c r="F57" i="1"/>
  <c r="F56" i="1"/>
  <c r="F51" i="1" s="1"/>
  <c r="F55" i="1"/>
  <c r="F54" i="1"/>
  <c r="F53" i="1"/>
  <c r="F52" i="1"/>
  <c r="F50" i="1"/>
  <c r="F49" i="1"/>
  <c r="D37" i="1"/>
  <c r="C43" i="1"/>
  <c r="F46" i="1"/>
  <c r="F44" i="1"/>
  <c r="F45" i="1"/>
  <c r="F42" i="1"/>
  <c r="F41" i="1"/>
  <c r="F40" i="1"/>
  <c r="F39" i="1"/>
  <c r="F38" i="1"/>
  <c r="F36" i="1"/>
  <c r="F35" i="1"/>
  <c r="F34" i="1"/>
  <c r="F33" i="1"/>
  <c r="F31" i="1"/>
  <c r="F30" i="1"/>
  <c r="F20" i="1"/>
  <c r="F23" i="1"/>
  <c r="F22" i="1"/>
  <c r="D20" i="1"/>
  <c r="F21" i="1"/>
  <c r="E20" i="1"/>
  <c r="E29" i="1"/>
  <c r="E28" i="1" s="1"/>
  <c r="F43" i="1" l="1"/>
  <c r="F58" i="1"/>
  <c r="F48" i="1"/>
  <c r="F47" i="1" s="1"/>
  <c r="E8" i="1" l="1"/>
  <c r="E17" i="1" s="1"/>
  <c r="F17" i="1" s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67" i="1" l="1"/>
  <c r="D43" i="1" l="1"/>
  <c r="D24" i="1" s="1"/>
  <c r="E63" i="1"/>
  <c r="E58" i="1" l="1"/>
  <c r="D51" i="1"/>
  <c r="D47" i="1" s="1"/>
  <c r="E48" i="1" l="1"/>
  <c r="E37" i="1"/>
  <c r="F37" i="1" s="1"/>
  <c r="D29" i="1"/>
  <c r="F29" i="1" s="1"/>
  <c r="E24" i="1" l="1"/>
  <c r="E47" i="1"/>
  <c r="F24" i="1" l="1"/>
  <c r="E80" i="1"/>
  <c r="E81" i="1" s="1"/>
  <c r="D80" i="1"/>
  <c r="F80" i="1" l="1"/>
  <c r="D81" i="1"/>
  <c r="F81" i="1" s="1"/>
  <c r="F82" i="1" s="1"/>
</calcChain>
</file>

<file path=xl/sharedStrings.xml><?xml version="1.0" encoding="utf-8"?>
<sst xmlns="http://schemas.openxmlformats.org/spreadsheetml/2006/main" count="156" uniqueCount="125">
  <si>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</si>
  <si>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</si>
  <si>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</si>
  <si>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</si>
  <si>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</si>
  <si>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</si>
  <si>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</si>
  <si>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</si>
  <si>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</si>
  <si>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</si>
  <si>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</si>
  <si>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</si>
  <si>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</si>
  <si>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</si>
  <si>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</si>
  <si>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</si>
  <si>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</si>
  <si>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</si>
  <si>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</si>
  <si>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</si>
  <si>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</si>
  <si>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</si>
  <si>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</si>
  <si>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</si>
  <si>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</si>
  <si>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</si>
  <si>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</si>
  <si>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</si>
  <si>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</si>
  <si>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</si>
  <si>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</si>
  <si>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</si>
  <si>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</si>
  <si>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</si>
  <si>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</si>
  <si>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</si>
  <si>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</si>
  <si>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</si>
  <si>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</si>
  <si>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</si>
  <si>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</si>
  <si>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</si>
  <si>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</si>
  <si>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</si>
  <si>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</si>
  <si>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</si>
  <si>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 xml:space="preserve"> Dunav Art Festival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</si>
  <si>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</si>
  <si>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</si>
  <si>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</si>
  <si>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</si>
  <si>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</si>
  <si>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</si>
  <si>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</si>
  <si>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</si>
  <si>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</si>
  <si>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</si>
  <si>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</si>
  <si>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</si>
  <si>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</si>
  <si>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</si>
  <si>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</si>
  <si>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</si>
  <si>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</si>
  <si>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</si>
  <si>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</si>
  <si>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</si>
  <si>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</si>
  <si>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</si>
  <si>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</si>
  <si>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</si>
  <si>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</si>
  <si>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</si>
  <si>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</si>
  <si>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</si>
  <si>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</si>
  <si>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</si>
  <si>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</si>
  <si>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</si>
  <si>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</si>
  <si>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</si>
  <si>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</si>
  <si>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</si>
  <si>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</si>
  <si>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</si>
  <si>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</si>
  <si>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</si>
  <si>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</si>
  <si>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</si>
  <si>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</si>
  <si>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</si>
  <si>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</si>
  <si>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</si>
  <si>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</si>
  <si>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</si>
  <si>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</si>
  <si>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</si>
  <si>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</si>
  <si>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X.</t>
  </si>
  <si>
    <t>POKRIVANJE MANJKA IZ PRETHODNE GODINE (ukoliko je isti ostvaren)</t>
  </si>
  <si>
    <t>RASHODI ZA AKTIVNOSTI TZ-a</t>
  </si>
  <si>
    <t>SVEUKUPNO RASHODI</t>
  </si>
  <si>
    <t>PRIJENOS VIŠKA U IDUĆU GODINU - POKRIVANJE MANJKA U IDUĆOJ GODINI (SVEUKUPNI PRIHODI UMANJENI ZA SVEUKUPNE RASHODE)</t>
  </si>
  <si>
    <t>Oglašavanje u promotivnim kampanjama javnog i privatnog sektora</t>
  </si>
  <si>
    <t>EU fondovi (promocija Arheološkog parka Vučedol)</t>
  </si>
  <si>
    <t xml:space="preserve">Nagrade i priznanja </t>
  </si>
  <si>
    <t>Advent u Vukovaru</t>
  </si>
  <si>
    <t>Maškare u Vukovaru</t>
  </si>
  <si>
    <t>Uskrs u Vukovaru</t>
  </si>
  <si>
    <t>2.1.6.</t>
  </si>
  <si>
    <t>2.1.7.</t>
  </si>
  <si>
    <t>Projekti financirani iz fondova EU (promocija Arheološkog parka Vučedol)</t>
  </si>
  <si>
    <t xml:space="preserve">Proizvodnja multimedijalnih materijala </t>
  </si>
  <si>
    <t>Suradnja s domaćim i međunarodnim institucijama</t>
  </si>
  <si>
    <t>Svi zaJedno hrvatsko naj</t>
  </si>
  <si>
    <t>3.3.</t>
  </si>
  <si>
    <t>2.2.4.</t>
  </si>
  <si>
    <t>POVEĆANJE</t>
  </si>
  <si>
    <t>SMANJENJE</t>
  </si>
  <si>
    <t xml:space="preserve">NOVI PLAN </t>
  </si>
  <si>
    <t>TRANSFER TURISTIČKE PRISTOJBE OPĆINI/GRADU (30%)</t>
  </si>
  <si>
    <t>3. IZMJENE I DOPUNE FINANCIJSKOG PLANA TURISTIČKE ZAJEDNICE GRADA VUKOVARA ZA 2020. GODINU</t>
  </si>
  <si>
    <t>2. IZMJENE I DOPUNE</t>
  </si>
  <si>
    <t>Ostali projekti (IQM Destination)</t>
  </si>
  <si>
    <t>Info table (Turistička signalizacija barokne jezgre)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</si>
</sst>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4" fontId="2" fillId="4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 vertical="center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wrapText="1"/>
    </xf>
    <xf numFmtId="0" fontId="2" fillId="6" borderId="1" xfId="1" applyFont="1" applyFill="1" applyBorder="1" applyAlignment="1">
      <alignment wrapText="1"/>
    </xf>
    <xf numFmtId="4" fontId="2" fillId="6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 indent="2"/>
    </xf>
    <xf numFmtId="4" fontId="3" fillId="2" borderId="1" xfId="1" applyNumberFormat="1" applyFont="1" applyFill="1" applyBorder="1" applyAlignment="1">
      <alignment horizontal="right"/>
    </xf>
    <xf numFmtId="0" fontId="0" fillId="2" borderId="0" xfId="0" applyFill="1"/>
    <xf numFmtId="0" fontId="5" fillId="2" borderId="1" xfId="1" applyFont="1" applyFill="1" applyBorder="1" applyAlignment="1">
      <alignment horizontal="left" wrapText="1" indent="1"/>
    </xf>
    <xf numFmtId="2" fontId="2" fillId="3" borderId="3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right"/>
    </xf>
    <xf numFmtId="0" fontId="4" fillId="0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wrapText="1"/>
    </xf>
    <xf numFmtId="4" fontId="2" fillId="7" borderId="1" xfId="1" applyNumberFormat="1" applyFont="1" applyFill="1" applyBorder="1" applyAlignment="1">
      <alignment horizontal="right"/>
    </xf>
    <xf numFmtId="4" fontId="3" fillId="0" borderId="6" xfId="1" applyNumberFormat="1" applyFont="1" applyBorder="1" applyAlignment="1">
      <alignment horizontal="right"/>
    </xf>
    <xf numFmtId="4" fontId="8" fillId="0" borderId="1" xfId="0" applyNumberFormat="1" applyFont="1" applyBorder="1"/>
    <xf numFmtId="0" fontId="2" fillId="6" borderId="1" xfId="1" applyFont="1" applyFill="1" applyBorder="1" applyAlignment="1">
      <alignment horizontal="center"/>
    </xf>
    <xf numFmtId="2" fontId="8" fillId="0" borderId="1" xfId="0" applyNumberFormat="1" applyFont="1" applyBorder="1"/>
    <xf numFmtId="2" fontId="8" fillId="3" borderId="1" xfId="0" applyNumberFormat="1" applyFont="1" applyFill="1" applyBorder="1"/>
    <xf numFmtId="2" fontId="9" fillId="4" borderId="1" xfId="0" applyNumberFormat="1" applyFont="1" applyFill="1" applyBorder="1"/>
    <xf numFmtId="2" fontId="9" fillId="5" borderId="1" xfId="0" applyNumberFormat="1" applyFont="1" applyFill="1" applyBorder="1"/>
    <xf numFmtId="2" fontId="9" fillId="0" borderId="1" xfId="0" applyNumberFormat="1" applyFont="1" applyBorder="1"/>
    <xf numFmtId="2" fontId="9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horizontal="right"/>
    </xf>
    <xf numFmtId="2" fontId="8" fillId="0" borderId="2" xfId="0" applyNumberFormat="1" applyFont="1" applyBorder="1"/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Border="1"/>
    <xf numFmtId="4" fontId="0" fillId="0" borderId="0" xfId="0" applyNumberFormat="1"/>
    <xf numFmtId="4" fontId="4" fillId="0" borderId="1" xfId="1" applyNumberFormat="1" applyFont="1" applyBorder="1" applyAlignment="1">
      <alignment horizontal="right"/>
    </xf>
    <xf numFmtId="4" fontId="9" fillId="7" borderId="2" xfId="0" applyNumberFormat="1" applyFont="1" applyFill="1" applyBorder="1"/>
    <xf numFmtId="4" fontId="9" fillId="7" borderId="1" xfId="0" applyNumberFormat="1" applyFont="1" applyFill="1" applyBorder="1"/>
    <xf numFmtId="4" fontId="8" fillId="2" borderId="1" xfId="0" applyNumberFormat="1" applyFont="1" applyFill="1" applyBorder="1"/>
    <xf numFmtId="4" fontId="9" fillId="6" borderId="1" xfId="0" applyNumberFormat="1" applyFont="1" applyFill="1" applyBorder="1"/>
    <xf numFmtId="4" fontId="9" fillId="0" borderId="1" xfId="0" applyNumberFormat="1" applyFont="1" applyBorder="1"/>
    <xf numFmtId="4" fontId="9" fillId="5" borderId="1" xfId="0" applyNumberFormat="1" applyFont="1" applyFill="1" applyBorder="1"/>
    <xf numFmtId="43" fontId="9" fillId="4" borderId="1" xfId="2" applyFont="1" applyFill="1" applyBorder="1"/>
    <xf numFmtId="4" fontId="5" fillId="2" borderId="1" xfId="1" applyNumberFormat="1" applyFont="1" applyFill="1" applyBorder="1" applyAlignment="1">
      <alignment horizontal="right"/>
    </xf>
    <xf numFmtId="43" fontId="9" fillId="0" borderId="1" xfId="2" applyFont="1" applyBorder="1"/>
    <xf numFmtId="43" fontId="9" fillId="5" borderId="1" xfId="2" applyFont="1" applyFill="1" applyBorder="1"/>
    <xf numFmtId="164" fontId="0" fillId="0" borderId="0" xfId="0" applyNumberFormat="1"/>
    <xf numFmtId="43" fontId="8" fillId="0" borderId="1" xfId="2" applyFont="1" applyBorder="1"/>
    <xf numFmtId="4" fontId="5" fillId="0" borderId="1" xfId="1" applyNumberFormat="1" applyFont="1" applyBorder="1" applyAlignment="1">
      <alignment horizontal="right"/>
    </xf>
    <xf numFmtId="2" fontId="4" fillId="0" borderId="1" xfId="0" applyNumberFormat="1" applyFont="1" applyBorder="1"/>
    <xf numFmtId="43" fontId="9" fillId="6" borderId="1" xfId="2" applyFont="1" applyFill="1" applyBorder="1"/>
    <xf numFmtId="43" fontId="4" fillId="0" borderId="1" xfId="2" applyFont="1" applyBorder="1"/>
    <xf numFmtId="4" fontId="2" fillId="7" borderId="2" xfId="1" applyNumberFormat="1" applyFont="1" applyFill="1" applyBorder="1" applyAlignment="1">
      <alignment horizontal="right"/>
    </xf>
    <xf numFmtId="0" fontId="2" fillId="7" borderId="2" xfId="1" applyFont="1" applyFill="1" applyBorder="1" applyAlignment="1">
      <alignment horizontal="center"/>
    </xf>
    <xf numFmtId="0" fontId="2" fillId="7" borderId="2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vertical="top"/>
    </xf>
    <xf numFmtId="0" fontId="4" fillId="7" borderId="1" xfId="1" applyFont="1" applyFill="1" applyBorder="1" applyAlignment="1">
      <alignment vertical="top" wrapText="1"/>
    </xf>
    <xf numFmtId="4" fontId="4" fillId="7" borderId="1" xfId="1" applyNumberFormat="1" applyFont="1" applyFill="1" applyBorder="1" applyAlignment="1">
      <alignment horizontal="right"/>
    </xf>
    <xf numFmtId="0" fontId="2" fillId="7" borderId="1" xfId="1" applyFont="1" applyFill="1" applyBorder="1" applyAlignment="1">
      <alignment vertical="top" wrapText="1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vertical="center" wrapText="1"/>
    </xf>
    <xf numFmtId="2" fontId="9" fillId="4" borderId="1" xfId="2" applyNumberFormat="1" applyFont="1" applyFill="1" applyBorder="1" applyAlignment="1">
      <alignment horizontal="right"/>
    </xf>
    <xf numFmtId="2" fontId="9" fillId="0" borderId="1" xfId="2" applyNumberFormat="1" applyFont="1" applyBorder="1"/>
    <xf numFmtId="4" fontId="9" fillId="0" borderId="1" xfId="0" applyNumberFormat="1" applyFont="1" applyBorder="1" applyAlignment="1">
      <alignment vertical="center"/>
    </xf>
    <xf numFmtId="2" fontId="8" fillId="0" borderId="1" xfId="2" applyNumberFormat="1" applyFont="1" applyBorder="1"/>
    <xf numFmtId="2" fontId="9" fillId="5" borderId="1" xfId="2" applyNumberFormat="1" applyFont="1" applyFill="1" applyBorder="1"/>
    <xf numFmtId="2" fontId="9" fillId="4" borderId="1" xfId="2" applyNumberFormat="1" applyFont="1" applyFill="1" applyBorder="1"/>
    <xf numFmtId="4" fontId="8" fillId="0" borderId="1" xfId="2" applyNumberFormat="1" applyFont="1" applyBorder="1"/>
    <xf numFmtId="4" fontId="8" fillId="2" borderId="1" xfId="1" applyNumberFormat="1" applyFont="1" applyFill="1" applyBorder="1" applyAlignment="1">
      <alignment horizontal="right"/>
    </xf>
    <xf numFmtId="4" fontId="0" fillId="2" borderId="0" xfId="0" applyNumberFormat="1" applyFill="1"/>
    <xf numFmtId="43" fontId="9" fillId="4" borderId="1" xfId="2" applyFont="1" applyFill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3">
    <cellStyle name="Normal 2" xfId="1" xr:uid="{00000000-0005-0000-0000-000001000000}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120" zoomScaleNormal="120" workbookViewId="0">
      <pane ySplit="1" topLeftCell="A44" activePane="bottomLeft" state="frozen"/>
      <selection pane="bottomLeft" activeCell="H47" sqref="H47"/>
    </sheetView>
  </sheetViews>
  <sheetFormatPr defaultRowHeight="14.4" x14ac:dyDescent="0.3"/>
  <cols>
    <col min="2" max="2" width="66.88671875" customWidth="1"/>
    <col min="3" max="3" width="13.5546875" style="51" customWidth="1"/>
    <col min="4" max="4" width="13.21875" style="59" customWidth="1"/>
    <col min="5" max="5" width="14.88671875" style="59" customWidth="1"/>
    <col min="6" max="6" width="13.5546875" style="51" customWidth="1"/>
    <col min="7" max="7" width="14.6640625" customWidth="1"/>
  </cols>
  <sheetData>
    <row r="1" spans="1:7" ht="24.75" customHeight="1" x14ac:dyDescent="0.3">
      <c r="A1" s="106" t="s">
        <v>121</v>
      </c>
      <c r="B1" s="107"/>
      <c r="C1" s="108"/>
      <c r="D1" s="108"/>
      <c r="E1" s="108"/>
      <c r="F1" s="108"/>
    </row>
    <row r="2" spans="1:7" ht="27" customHeight="1" thickBot="1" x14ac:dyDescent="0.35">
      <c r="A2" s="37" t="s">
        <v>0</v>
      </c>
      <c r="B2" s="38" t="s">
        <v>1</v>
      </c>
      <c r="C2" s="48" t="s">
        <v>122</v>
      </c>
      <c r="D2" s="48" t="s">
        <v>117</v>
      </c>
      <c r="E2" s="48" t="s">
        <v>118</v>
      </c>
      <c r="F2" s="48" t="s">
        <v>119</v>
      </c>
    </row>
    <row r="3" spans="1:7" ht="21.75" customHeight="1" thickTop="1" x14ac:dyDescent="0.3">
      <c r="A3" s="88" t="s">
        <v>2</v>
      </c>
      <c r="B3" s="89" t="s">
        <v>3</v>
      </c>
      <c r="C3" s="87">
        <v>30000</v>
      </c>
      <c r="D3" s="71"/>
      <c r="E3" s="71">
        <v>0</v>
      </c>
      <c r="F3" s="87">
        <f>C3+D3-E3</f>
        <v>30000</v>
      </c>
    </row>
    <row r="4" spans="1:7" ht="15" customHeight="1" x14ac:dyDescent="0.3">
      <c r="A4" s="53" t="s">
        <v>4</v>
      </c>
      <c r="B4" s="54" t="s">
        <v>5</v>
      </c>
      <c r="C4" s="55">
        <v>300000</v>
      </c>
      <c r="D4" s="72"/>
      <c r="E4" s="72">
        <v>50000</v>
      </c>
      <c r="F4" s="55">
        <f t="shared" ref="F4:F16" si="0">C4+D4-E4</f>
        <v>250000</v>
      </c>
    </row>
    <row r="5" spans="1:7" s="46" customFormat="1" ht="18.75" customHeight="1" x14ac:dyDescent="0.3">
      <c r="A5" s="53" t="s">
        <v>6</v>
      </c>
      <c r="B5" s="54" t="s">
        <v>7</v>
      </c>
      <c r="C5" s="55">
        <f>C6+C7</f>
        <v>730000</v>
      </c>
      <c r="D5" s="72"/>
      <c r="E5" s="72">
        <f>E6+E7</f>
        <v>0</v>
      </c>
      <c r="F5" s="55">
        <f t="shared" si="0"/>
        <v>730000</v>
      </c>
      <c r="G5" s="104"/>
    </row>
    <row r="6" spans="1:7" s="46" customFormat="1" ht="16.5" customHeight="1" x14ac:dyDescent="0.3">
      <c r="A6" s="43" t="s">
        <v>8</v>
      </c>
      <c r="B6" s="44" t="s">
        <v>9</v>
      </c>
      <c r="C6" s="78">
        <v>310000</v>
      </c>
      <c r="D6" s="73"/>
      <c r="E6" s="73">
        <v>0</v>
      </c>
      <c r="F6" s="78">
        <f t="shared" si="0"/>
        <v>310000</v>
      </c>
    </row>
    <row r="7" spans="1:7" s="46" customFormat="1" ht="14.25" customHeight="1" x14ac:dyDescent="0.3">
      <c r="A7" s="43" t="s">
        <v>10</v>
      </c>
      <c r="B7" s="44" t="s">
        <v>11</v>
      </c>
      <c r="C7" s="45">
        <v>420000</v>
      </c>
      <c r="D7" s="73"/>
      <c r="E7" s="73"/>
      <c r="F7" s="45">
        <f t="shared" si="0"/>
        <v>420000</v>
      </c>
    </row>
    <row r="8" spans="1:7" ht="17.25" customHeight="1" x14ac:dyDescent="0.3">
      <c r="A8" s="53" t="s">
        <v>12</v>
      </c>
      <c r="B8" s="54" t="s">
        <v>13</v>
      </c>
      <c r="C8" s="55">
        <f>C9+C10+C11+C12+C13</f>
        <v>657125</v>
      </c>
      <c r="D8" s="72"/>
      <c r="E8" s="72">
        <f>E9+E10+E11+E12+E13</f>
        <v>643125</v>
      </c>
      <c r="F8" s="55">
        <f t="shared" si="0"/>
        <v>14000</v>
      </c>
    </row>
    <row r="9" spans="1:7" ht="14.25" customHeight="1" x14ac:dyDescent="0.3">
      <c r="A9" s="5"/>
      <c r="B9" s="7" t="s">
        <v>14</v>
      </c>
      <c r="C9" s="6">
        <v>0</v>
      </c>
      <c r="D9" s="57"/>
      <c r="E9" s="57">
        <v>0</v>
      </c>
      <c r="F9" s="6">
        <f t="shared" si="0"/>
        <v>0</v>
      </c>
    </row>
    <row r="10" spans="1:7" ht="17.25" customHeight="1" x14ac:dyDescent="0.3">
      <c r="A10" s="5"/>
      <c r="B10" s="7" t="s">
        <v>15</v>
      </c>
      <c r="C10" s="6">
        <v>14000</v>
      </c>
      <c r="D10" s="57"/>
      <c r="E10" s="57">
        <v>0</v>
      </c>
      <c r="F10" s="6">
        <f t="shared" si="0"/>
        <v>14000</v>
      </c>
    </row>
    <row r="11" spans="1:7" ht="14.25" customHeight="1" x14ac:dyDescent="0.3">
      <c r="A11" s="5"/>
      <c r="B11" s="7" t="s">
        <v>16</v>
      </c>
      <c r="C11" s="6">
        <v>0</v>
      </c>
      <c r="D11" s="57"/>
      <c r="E11" s="57">
        <v>0</v>
      </c>
      <c r="F11" s="6">
        <f t="shared" si="0"/>
        <v>0</v>
      </c>
    </row>
    <row r="12" spans="1:7" ht="14.25" customHeight="1" x14ac:dyDescent="0.3">
      <c r="A12" s="5"/>
      <c r="B12" s="7" t="s">
        <v>104</v>
      </c>
      <c r="C12" s="103">
        <v>643125</v>
      </c>
      <c r="D12" s="57"/>
      <c r="E12" s="57">
        <v>643125</v>
      </c>
      <c r="F12" s="34">
        <f t="shared" si="0"/>
        <v>0</v>
      </c>
      <c r="G12" s="69"/>
    </row>
    <row r="13" spans="1:7" ht="15" customHeight="1" x14ac:dyDescent="0.3">
      <c r="A13" s="5"/>
      <c r="B13" s="7" t="s">
        <v>17</v>
      </c>
      <c r="C13" s="6">
        <v>0</v>
      </c>
      <c r="D13" s="57"/>
      <c r="E13" s="57">
        <v>0</v>
      </c>
      <c r="F13" s="6">
        <f t="shared" si="0"/>
        <v>0</v>
      </c>
    </row>
    <row r="14" spans="1:7" ht="18.75" customHeight="1" x14ac:dyDescent="0.3">
      <c r="A14" s="90" t="s">
        <v>18</v>
      </c>
      <c r="B14" s="91" t="s">
        <v>19</v>
      </c>
      <c r="C14" s="92">
        <v>98311.37</v>
      </c>
      <c r="D14" s="72"/>
      <c r="E14" s="72">
        <v>0</v>
      </c>
      <c r="F14" s="92">
        <f t="shared" si="0"/>
        <v>98311.37</v>
      </c>
    </row>
    <row r="15" spans="1:7" ht="18.75" customHeight="1" x14ac:dyDescent="0.3">
      <c r="A15" s="90" t="s">
        <v>20</v>
      </c>
      <c r="B15" s="93" t="s">
        <v>21</v>
      </c>
      <c r="C15" s="55">
        <v>10000</v>
      </c>
      <c r="D15" s="72"/>
      <c r="E15" s="72">
        <v>2000</v>
      </c>
      <c r="F15" s="55">
        <f t="shared" si="0"/>
        <v>8000</v>
      </c>
    </row>
    <row r="16" spans="1:7" ht="20.25" customHeight="1" x14ac:dyDescent="0.3">
      <c r="A16" s="94" t="s">
        <v>22</v>
      </c>
      <c r="B16" s="95" t="s">
        <v>23</v>
      </c>
      <c r="C16" s="55">
        <v>110000</v>
      </c>
      <c r="D16" s="72"/>
      <c r="E16" s="72">
        <v>746.86</v>
      </c>
      <c r="F16" s="55">
        <f t="shared" si="0"/>
        <v>109253.14</v>
      </c>
    </row>
    <row r="17" spans="1:7" ht="18" customHeight="1" x14ac:dyDescent="0.3">
      <c r="A17" s="58"/>
      <c r="B17" s="41" t="s">
        <v>24</v>
      </c>
      <c r="C17" s="42">
        <f>C16+C15+C14+C8+C5+C4+C3</f>
        <v>1935436.37</v>
      </c>
      <c r="D17" s="74"/>
      <c r="E17" s="74">
        <f>E16+E15+E14+E8+E5+E4+E3</f>
        <v>695871.86</v>
      </c>
      <c r="F17" s="42">
        <f>C17+D17-E17</f>
        <v>1239564.5100000002</v>
      </c>
      <c r="G17" s="69"/>
    </row>
    <row r="18" spans="1:7" x14ac:dyDescent="0.3">
      <c r="A18" s="10"/>
      <c r="B18" s="11"/>
      <c r="C18" s="17"/>
      <c r="F18" s="17"/>
    </row>
    <row r="19" spans="1:7" ht="18.75" customHeight="1" x14ac:dyDescent="0.3">
      <c r="A19" s="1" t="s">
        <v>0</v>
      </c>
      <c r="B19" s="2" t="s">
        <v>25</v>
      </c>
      <c r="C19" s="33"/>
      <c r="D19" s="60"/>
      <c r="E19" s="60"/>
      <c r="F19" s="33"/>
    </row>
    <row r="20" spans="1:7" ht="16.5" customHeight="1" x14ac:dyDescent="0.3">
      <c r="A20" s="12" t="s">
        <v>26</v>
      </c>
      <c r="B20" s="13" t="s">
        <v>27</v>
      </c>
      <c r="C20" s="14">
        <v>500000</v>
      </c>
      <c r="D20" s="105">
        <f>D21+D22+D23</f>
        <v>15000</v>
      </c>
      <c r="E20" s="96">
        <f>E21+E22+E23</f>
        <v>0</v>
      </c>
      <c r="F20" s="14">
        <f>F21+F22+F23</f>
        <v>515000</v>
      </c>
      <c r="G20" s="81"/>
    </row>
    <row r="21" spans="1:7" ht="15.75" customHeight="1" x14ac:dyDescent="0.3">
      <c r="A21" s="15" t="s">
        <v>2</v>
      </c>
      <c r="B21" s="16" t="s">
        <v>28</v>
      </c>
      <c r="C21" s="18">
        <v>420000</v>
      </c>
      <c r="D21" s="75">
        <v>15000</v>
      </c>
      <c r="E21" s="63"/>
      <c r="F21" s="18">
        <f>C21+D21-E21</f>
        <v>435000</v>
      </c>
    </row>
    <row r="22" spans="1:7" ht="13.5" customHeight="1" x14ac:dyDescent="0.3">
      <c r="A22" s="15" t="s">
        <v>4</v>
      </c>
      <c r="B22" s="16" t="s">
        <v>29</v>
      </c>
      <c r="C22" s="18">
        <v>80000</v>
      </c>
      <c r="D22" s="63"/>
      <c r="E22" s="97">
        <v>0</v>
      </c>
      <c r="F22" s="18">
        <f>C22+D22-E22</f>
        <v>80000</v>
      </c>
    </row>
    <row r="23" spans="1:7" ht="16.5" customHeight="1" x14ac:dyDescent="0.3">
      <c r="A23" s="15" t="s">
        <v>6</v>
      </c>
      <c r="B23" s="16" t="s">
        <v>30</v>
      </c>
      <c r="C23" s="19">
        <v>0</v>
      </c>
      <c r="D23" s="63"/>
      <c r="E23" s="63">
        <v>0</v>
      </c>
      <c r="F23" s="19">
        <f>C23+D23-E23</f>
        <v>0</v>
      </c>
    </row>
    <row r="24" spans="1:7" ht="18" customHeight="1" x14ac:dyDescent="0.3">
      <c r="A24" s="12" t="s">
        <v>31</v>
      </c>
      <c r="B24" s="20" t="s">
        <v>32</v>
      </c>
      <c r="C24" s="14">
        <f>C25+C28+C43</f>
        <v>1062534.1099999999</v>
      </c>
      <c r="D24" s="77">
        <f>D25+D28+D43</f>
        <v>97563.69</v>
      </c>
      <c r="E24" s="77">
        <f>E25+E28+E43</f>
        <v>687125</v>
      </c>
      <c r="F24" s="14">
        <f>C24+D24-E24</f>
        <v>472972.79999999981</v>
      </c>
      <c r="G24" s="69"/>
    </row>
    <row r="25" spans="1:7" ht="27" customHeight="1" x14ac:dyDescent="0.3">
      <c r="A25" s="8" t="s">
        <v>2</v>
      </c>
      <c r="B25" s="21" t="s">
        <v>33</v>
      </c>
      <c r="C25" s="4">
        <v>0</v>
      </c>
      <c r="D25" s="62">
        <v>0</v>
      </c>
      <c r="E25" s="62">
        <v>0</v>
      </c>
      <c r="F25" s="4">
        <v>0</v>
      </c>
    </row>
    <row r="26" spans="1:7" ht="15" customHeight="1" x14ac:dyDescent="0.3">
      <c r="A26" s="22" t="s">
        <v>34</v>
      </c>
      <c r="B26" s="23" t="s">
        <v>35</v>
      </c>
      <c r="C26" s="6">
        <v>0</v>
      </c>
      <c r="D26" s="59">
        <v>0</v>
      </c>
      <c r="E26" s="59">
        <v>0</v>
      </c>
      <c r="F26" s="6">
        <v>0</v>
      </c>
    </row>
    <row r="27" spans="1:7" ht="15.75" customHeight="1" x14ac:dyDescent="0.3">
      <c r="A27" s="22" t="s">
        <v>36</v>
      </c>
      <c r="B27" s="23" t="s">
        <v>37</v>
      </c>
      <c r="C27" s="6">
        <v>0</v>
      </c>
      <c r="D27" s="59">
        <v>0</v>
      </c>
      <c r="E27" s="59">
        <v>0</v>
      </c>
      <c r="F27" s="6">
        <v>0</v>
      </c>
    </row>
    <row r="28" spans="1:7" ht="18" customHeight="1" x14ac:dyDescent="0.3">
      <c r="A28" s="3" t="s">
        <v>4</v>
      </c>
      <c r="B28" s="24" t="s">
        <v>38</v>
      </c>
      <c r="C28" s="4">
        <f>C29+C37+C42</f>
        <v>365409.11</v>
      </c>
      <c r="D28" s="80">
        <f>D29+D37+D42</f>
        <v>2876.19</v>
      </c>
      <c r="E28" s="80">
        <f>E29+E37+E42</f>
        <v>20000</v>
      </c>
      <c r="F28" s="4">
        <f>F29+F37+F42</f>
        <v>348285.3</v>
      </c>
      <c r="G28" s="81"/>
    </row>
    <row r="29" spans="1:7" ht="18" customHeight="1" x14ac:dyDescent="0.3">
      <c r="A29" s="22" t="s">
        <v>39</v>
      </c>
      <c r="B29" s="39" t="s">
        <v>40</v>
      </c>
      <c r="C29" s="70">
        <v>65409.109999999986</v>
      </c>
      <c r="D29" s="75">
        <f>D30+D31+D32+D33+D34+D35+D36</f>
        <v>2876.19</v>
      </c>
      <c r="E29" s="75">
        <f>E30+E31+E32+E33+E34+E35+E36</f>
        <v>0</v>
      </c>
      <c r="F29" s="70">
        <f>C29+D29-E29</f>
        <v>68285.299999999988</v>
      </c>
      <c r="G29" s="69"/>
    </row>
    <row r="30" spans="1:7" ht="17.25" customHeight="1" x14ac:dyDescent="0.3">
      <c r="A30" s="22" t="s">
        <v>41</v>
      </c>
      <c r="B30" s="25" t="s">
        <v>42</v>
      </c>
      <c r="C30" s="6">
        <v>2500</v>
      </c>
      <c r="D30" s="57"/>
      <c r="E30" s="57">
        <v>0</v>
      </c>
      <c r="F30" s="6">
        <f>C30+D30-E30</f>
        <v>2500</v>
      </c>
    </row>
    <row r="31" spans="1:7" ht="17.25" customHeight="1" x14ac:dyDescent="0.3">
      <c r="A31" s="22" t="s">
        <v>43</v>
      </c>
      <c r="B31" s="25" t="s">
        <v>107</v>
      </c>
      <c r="C31" s="45">
        <v>12909.11</v>
      </c>
      <c r="D31" s="73">
        <v>1472</v>
      </c>
      <c r="E31" s="57">
        <v>0</v>
      </c>
      <c r="F31" s="6">
        <f>C31+D31-E31</f>
        <v>14381.11</v>
      </c>
    </row>
    <row r="32" spans="1:7" ht="17.25" customHeight="1" x14ac:dyDescent="0.3">
      <c r="A32" s="22" t="s">
        <v>45</v>
      </c>
      <c r="B32" s="25" t="s">
        <v>108</v>
      </c>
      <c r="C32" s="6">
        <v>0</v>
      </c>
      <c r="D32" s="57"/>
      <c r="E32" s="57">
        <v>0</v>
      </c>
      <c r="F32" s="6">
        <f>C32+D32-E32</f>
        <v>0</v>
      </c>
    </row>
    <row r="33" spans="1:7" s="46" customFormat="1" ht="17.25" customHeight="1" x14ac:dyDescent="0.3">
      <c r="A33" s="43" t="s">
        <v>47</v>
      </c>
      <c r="B33" s="47" t="s">
        <v>44</v>
      </c>
      <c r="C33" s="45">
        <v>0</v>
      </c>
      <c r="D33" s="73"/>
      <c r="E33" s="73">
        <v>0</v>
      </c>
      <c r="F33" s="45">
        <f t="shared" ref="F33:F35" si="1">C33+D33-E33</f>
        <v>0</v>
      </c>
    </row>
    <row r="34" spans="1:7" ht="14.25" customHeight="1" x14ac:dyDescent="0.3">
      <c r="A34" s="22" t="s">
        <v>49</v>
      </c>
      <c r="B34" s="25" t="s">
        <v>46</v>
      </c>
      <c r="C34" s="6">
        <v>0</v>
      </c>
      <c r="D34" s="57"/>
      <c r="E34" s="57">
        <v>0</v>
      </c>
      <c r="F34" s="6">
        <f t="shared" si="1"/>
        <v>0</v>
      </c>
    </row>
    <row r="35" spans="1:7" s="46" customFormat="1" ht="17.25" customHeight="1" x14ac:dyDescent="0.3">
      <c r="A35" s="43" t="s">
        <v>109</v>
      </c>
      <c r="B35" s="47" t="s">
        <v>48</v>
      </c>
      <c r="C35" s="45">
        <v>0</v>
      </c>
      <c r="D35" s="73"/>
      <c r="E35" s="73">
        <v>0</v>
      </c>
      <c r="F35" s="45">
        <f t="shared" si="1"/>
        <v>0</v>
      </c>
    </row>
    <row r="36" spans="1:7" s="46" customFormat="1" ht="16.5" customHeight="1" x14ac:dyDescent="0.3">
      <c r="A36" s="43" t="s">
        <v>110</v>
      </c>
      <c r="B36" s="47" t="s">
        <v>50</v>
      </c>
      <c r="C36" s="45">
        <v>50000</v>
      </c>
      <c r="D36" s="73">
        <v>1404.19</v>
      </c>
      <c r="E36" s="73">
        <v>0</v>
      </c>
      <c r="F36" s="45">
        <f>C36+D36-E36</f>
        <v>51404.19</v>
      </c>
    </row>
    <row r="37" spans="1:7" ht="18" customHeight="1" x14ac:dyDescent="0.3">
      <c r="A37" s="22" t="s">
        <v>67</v>
      </c>
      <c r="B37" s="40" t="s">
        <v>51</v>
      </c>
      <c r="C37" s="17">
        <v>290000</v>
      </c>
      <c r="D37" s="75">
        <f>D38+D39+D40+D41</f>
        <v>0</v>
      </c>
      <c r="E37" s="75">
        <f>E38+E39+E40+E41</f>
        <v>10000</v>
      </c>
      <c r="F37" s="17">
        <f t="shared" ref="F37:F45" si="2">C37+D37-E37</f>
        <v>280000</v>
      </c>
    </row>
    <row r="38" spans="1:7" ht="18" customHeight="1" x14ac:dyDescent="0.3">
      <c r="A38" s="49" t="s">
        <v>52</v>
      </c>
      <c r="B38" s="50" t="s">
        <v>114</v>
      </c>
      <c r="C38" s="6">
        <v>0</v>
      </c>
      <c r="D38" s="57"/>
      <c r="E38" s="57">
        <v>0</v>
      </c>
      <c r="F38" s="6">
        <f t="shared" si="2"/>
        <v>0</v>
      </c>
    </row>
    <row r="39" spans="1:7" s="46" customFormat="1" ht="16.5" customHeight="1" x14ac:dyDescent="0.3">
      <c r="A39" s="43" t="s">
        <v>54</v>
      </c>
      <c r="B39" s="47" t="s">
        <v>53</v>
      </c>
      <c r="C39" s="45">
        <v>0</v>
      </c>
      <c r="D39" s="73"/>
      <c r="E39" s="73">
        <v>0</v>
      </c>
      <c r="F39" s="45">
        <f t="shared" si="2"/>
        <v>0</v>
      </c>
    </row>
    <row r="40" spans="1:7" s="46" customFormat="1" ht="18.75" customHeight="1" x14ac:dyDescent="0.3">
      <c r="A40" s="43" t="s">
        <v>55</v>
      </c>
      <c r="B40" s="47" t="s">
        <v>106</v>
      </c>
      <c r="C40" s="45">
        <v>280000</v>
      </c>
      <c r="D40" s="73"/>
      <c r="E40" s="73">
        <v>0</v>
      </c>
      <c r="F40" s="45">
        <f t="shared" si="2"/>
        <v>280000</v>
      </c>
    </row>
    <row r="41" spans="1:7" x14ac:dyDescent="0.3">
      <c r="A41" s="22" t="s">
        <v>116</v>
      </c>
      <c r="B41" s="25" t="s">
        <v>56</v>
      </c>
      <c r="C41" s="6">
        <v>10000</v>
      </c>
      <c r="D41" s="57"/>
      <c r="E41" s="57">
        <v>10000</v>
      </c>
      <c r="F41" s="6">
        <f t="shared" si="2"/>
        <v>0</v>
      </c>
    </row>
    <row r="42" spans="1:7" ht="36.75" customHeight="1" x14ac:dyDescent="0.3">
      <c r="A42" s="35" t="s">
        <v>57</v>
      </c>
      <c r="B42" s="52" t="s">
        <v>58</v>
      </c>
      <c r="C42" s="19">
        <v>10000</v>
      </c>
      <c r="D42" s="64">
        <v>0</v>
      </c>
      <c r="E42" s="98">
        <v>10000</v>
      </c>
      <c r="F42" s="19">
        <f t="shared" si="2"/>
        <v>0</v>
      </c>
    </row>
    <row r="43" spans="1:7" ht="21.75" customHeight="1" x14ac:dyDescent="0.3">
      <c r="A43" s="8" t="s">
        <v>6</v>
      </c>
      <c r="B43" s="9" t="s">
        <v>59</v>
      </c>
      <c r="C43" s="4">
        <f>C44+C45+C46</f>
        <v>697125</v>
      </c>
      <c r="D43" s="76">
        <f>D44+D45+D46</f>
        <v>94687.5</v>
      </c>
      <c r="E43" s="76">
        <f>E44+E45+E46</f>
        <v>667125</v>
      </c>
      <c r="F43" s="4">
        <f>F44+F45+F46</f>
        <v>124687.5</v>
      </c>
      <c r="G43" s="69"/>
    </row>
    <row r="44" spans="1:7" ht="18.75" customHeight="1" x14ac:dyDescent="0.3">
      <c r="A44" s="22" t="s">
        <v>8</v>
      </c>
      <c r="B44" s="26" t="s">
        <v>60</v>
      </c>
      <c r="C44" s="6">
        <v>14000</v>
      </c>
      <c r="D44" s="57">
        <v>94687.5</v>
      </c>
      <c r="E44" s="57">
        <v>0</v>
      </c>
      <c r="F44" s="6">
        <f>C44+D44-E44</f>
        <v>108687.5</v>
      </c>
    </row>
    <row r="45" spans="1:7" ht="16.5" customHeight="1" x14ac:dyDescent="0.3">
      <c r="A45" s="22" t="s">
        <v>10</v>
      </c>
      <c r="B45" s="26" t="s">
        <v>111</v>
      </c>
      <c r="C45" s="56">
        <v>643125</v>
      </c>
      <c r="D45" s="57"/>
      <c r="E45" s="73">
        <v>643125</v>
      </c>
      <c r="F45" s="56">
        <f t="shared" si="2"/>
        <v>0</v>
      </c>
    </row>
    <row r="46" spans="1:7" ht="16.5" customHeight="1" x14ac:dyDescent="0.3">
      <c r="A46" s="22" t="s">
        <v>115</v>
      </c>
      <c r="B46" s="26" t="s">
        <v>123</v>
      </c>
      <c r="C46" s="6">
        <v>40000</v>
      </c>
      <c r="D46" s="57"/>
      <c r="E46" s="57">
        <v>24000</v>
      </c>
      <c r="F46" s="6">
        <f>C46+D46-E46</f>
        <v>16000</v>
      </c>
    </row>
    <row r="47" spans="1:7" ht="21" customHeight="1" x14ac:dyDescent="0.3">
      <c r="A47" s="12" t="s">
        <v>61</v>
      </c>
      <c r="B47" s="20" t="s">
        <v>62</v>
      </c>
      <c r="C47" s="14">
        <f>C48+C51+C57</f>
        <v>285000</v>
      </c>
      <c r="D47" s="101">
        <f>D48+D51+D57</f>
        <v>0</v>
      </c>
      <c r="E47" s="77">
        <f>E48+E51+E57</f>
        <v>156470.29999999999</v>
      </c>
      <c r="F47" s="14">
        <f>F48+F51+F57</f>
        <v>128529.7</v>
      </c>
      <c r="G47" s="69"/>
    </row>
    <row r="48" spans="1:7" ht="18" customHeight="1" x14ac:dyDescent="0.3">
      <c r="A48" s="3" t="s">
        <v>2</v>
      </c>
      <c r="B48" s="24" t="s">
        <v>63</v>
      </c>
      <c r="C48" s="4">
        <f>C49+C50</f>
        <v>35000</v>
      </c>
      <c r="D48" s="62"/>
      <c r="E48" s="76">
        <f>E49+E50</f>
        <v>6507.8</v>
      </c>
      <c r="F48" s="4">
        <f>F49+F50</f>
        <v>28492.2</v>
      </c>
      <c r="G48" s="69"/>
    </row>
    <row r="49" spans="1:7" ht="19.5" customHeight="1" x14ac:dyDescent="0.3">
      <c r="A49" s="5" t="s">
        <v>34</v>
      </c>
      <c r="B49" s="26" t="s">
        <v>64</v>
      </c>
      <c r="C49" s="6">
        <v>25000</v>
      </c>
      <c r="E49" s="57">
        <v>5000</v>
      </c>
      <c r="F49" s="6">
        <f>C49+D49-E49</f>
        <v>20000</v>
      </c>
    </row>
    <row r="50" spans="1:7" ht="15.75" customHeight="1" x14ac:dyDescent="0.3">
      <c r="A50" s="5" t="s">
        <v>36</v>
      </c>
      <c r="B50" s="26" t="s">
        <v>65</v>
      </c>
      <c r="C50" s="6">
        <v>10000</v>
      </c>
      <c r="E50" s="57">
        <v>1507.8</v>
      </c>
      <c r="F50" s="6">
        <f>C50+D50-E50</f>
        <v>8492.2000000000007</v>
      </c>
    </row>
    <row r="51" spans="1:7" ht="18" customHeight="1" x14ac:dyDescent="0.3">
      <c r="A51" s="3" t="s">
        <v>4</v>
      </c>
      <c r="B51" s="24" t="s">
        <v>66</v>
      </c>
      <c r="C51" s="4">
        <f>C52+C53+C54+C55+C56</f>
        <v>210000</v>
      </c>
      <c r="D51" s="100">
        <f>D52+D53+D54+D55+D56</f>
        <v>0</v>
      </c>
      <c r="E51" s="80">
        <f>E52+E53+E54+E55+E56</f>
        <v>127925</v>
      </c>
      <c r="F51" s="4">
        <f>F52+F53+F54+F55+F56</f>
        <v>82075</v>
      </c>
      <c r="G51" s="69"/>
    </row>
    <row r="52" spans="1:7" ht="19.5" customHeight="1" x14ac:dyDescent="0.3">
      <c r="A52" s="5" t="s">
        <v>39</v>
      </c>
      <c r="B52" s="32" t="s">
        <v>103</v>
      </c>
      <c r="C52" s="6">
        <v>50000</v>
      </c>
      <c r="D52" s="82"/>
      <c r="E52" s="82">
        <v>8425</v>
      </c>
      <c r="F52" s="6">
        <f t="shared" ref="F52:F57" si="3">C52+D52-E52</f>
        <v>41575</v>
      </c>
    </row>
    <row r="53" spans="1:7" ht="18" customHeight="1" x14ac:dyDescent="0.3">
      <c r="A53" s="5" t="s">
        <v>67</v>
      </c>
      <c r="B53" s="26" t="s">
        <v>68</v>
      </c>
      <c r="C53" s="6">
        <v>10000</v>
      </c>
      <c r="D53" s="82"/>
      <c r="E53" s="82">
        <v>4500</v>
      </c>
      <c r="F53" s="6">
        <f t="shared" si="3"/>
        <v>5500</v>
      </c>
    </row>
    <row r="54" spans="1:7" ht="18.75" customHeight="1" x14ac:dyDescent="0.3">
      <c r="A54" s="5" t="s">
        <v>57</v>
      </c>
      <c r="B54" s="26" t="s">
        <v>69</v>
      </c>
      <c r="C54" s="83">
        <v>25000</v>
      </c>
      <c r="D54" s="82"/>
      <c r="E54" s="82">
        <v>5000</v>
      </c>
      <c r="F54" s="83">
        <f t="shared" si="3"/>
        <v>20000</v>
      </c>
    </row>
    <row r="55" spans="1:7" ht="20.25" customHeight="1" x14ac:dyDescent="0.3">
      <c r="A55" s="5" t="s">
        <v>70</v>
      </c>
      <c r="B55" s="26" t="s">
        <v>71</v>
      </c>
      <c r="C55" s="6">
        <v>15000</v>
      </c>
      <c r="D55" s="82"/>
      <c r="E55" s="99">
        <v>0</v>
      </c>
      <c r="F55" s="6">
        <f t="shared" si="3"/>
        <v>15000</v>
      </c>
    </row>
    <row r="56" spans="1:7" x14ac:dyDescent="0.3">
      <c r="A56" s="5" t="s">
        <v>72</v>
      </c>
      <c r="B56" s="26" t="s">
        <v>124</v>
      </c>
      <c r="C56" s="6">
        <v>110000</v>
      </c>
      <c r="D56" s="82"/>
      <c r="E56" s="102">
        <v>110000</v>
      </c>
      <c r="F56" s="6">
        <f t="shared" si="3"/>
        <v>0</v>
      </c>
    </row>
    <row r="57" spans="1:7" ht="15.75" customHeight="1" x14ac:dyDescent="0.3">
      <c r="A57" s="3" t="s">
        <v>6</v>
      </c>
      <c r="B57" s="24" t="s">
        <v>73</v>
      </c>
      <c r="C57" s="4">
        <v>40000</v>
      </c>
      <c r="D57" s="80"/>
      <c r="E57" s="80">
        <v>22037.5</v>
      </c>
      <c r="F57" s="4">
        <f t="shared" si="3"/>
        <v>17962.5</v>
      </c>
    </row>
    <row r="58" spans="1:7" ht="18.75" customHeight="1" x14ac:dyDescent="0.3">
      <c r="A58" s="12" t="s">
        <v>74</v>
      </c>
      <c r="B58" s="20" t="s">
        <v>75</v>
      </c>
      <c r="C58" s="14">
        <f>C59+C60+C61+C62</f>
        <v>27000</v>
      </c>
      <c r="D58" s="77"/>
      <c r="E58" s="77">
        <f>E59+E60+E61+E62</f>
        <v>14000</v>
      </c>
      <c r="F58" s="14">
        <f>F59+F60+F61+F62</f>
        <v>13000</v>
      </c>
      <c r="G58" s="81"/>
    </row>
    <row r="59" spans="1:7" ht="30.75" customHeight="1" x14ac:dyDescent="0.3">
      <c r="A59" s="27" t="s">
        <v>2</v>
      </c>
      <c r="B59" s="16" t="s">
        <v>76</v>
      </c>
      <c r="C59" s="17">
        <v>0</v>
      </c>
      <c r="D59" s="63"/>
      <c r="E59" s="97">
        <v>0</v>
      </c>
      <c r="F59" s="17">
        <f t="shared" ref="F59:F62" si="4">C59+D59-E59</f>
        <v>0</v>
      </c>
    </row>
    <row r="60" spans="1:7" ht="20.25" customHeight="1" x14ac:dyDescent="0.3">
      <c r="A60" s="15" t="s">
        <v>4</v>
      </c>
      <c r="B60" s="16" t="s">
        <v>77</v>
      </c>
      <c r="C60" s="17">
        <v>10000</v>
      </c>
      <c r="D60" s="63"/>
      <c r="E60" s="79">
        <v>5000</v>
      </c>
      <c r="F60" s="17">
        <f t="shared" si="4"/>
        <v>5000</v>
      </c>
    </row>
    <row r="61" spans="1:7" ht="20.25" customHeight="1" x14ac:dyDescent="0.3">
      <c r="A61" s="15" t="s">
        <v>6</v>
      </c>
      <c r="B61" s="16" t="s">
        <v>78</v>
      </c>
      <c r="C61" s="17">
        <v>10000</v>
      </c>
      <c r="D61" s="63"/>
      <c r="E61" s="79">
        <v>7000</v>
      </c>
      <c r="F61" s="17">
        <f t="shared" si="4"/>
        <v>3000</v>
      </c>
    </row>
    <row r="62" spans="1:7" ht="18" customHeight="1" x14ac:dyDescent="0.3">
      <c r="A62" s="15" t="s">
        <v>12</v>
      </c>
      <c r="B62" s="16" t="s">
        <v>79</v>
      </c>
      <c r="C62" s="17">
        <v>7000</v>
      </c>
      <c r="D62" s="63"/>
      <c r="E62" s="79">
        <v>2000</v>
      </c>
      <c r="F62" s="17">
        <f t="shared" si="4"/>
        <v>5000</v>
      </c>
    </row>
    <row r="63" spans="1:7" ht="18.75" customHeight="1" x14ac:dyDescent="0.3">
      <c r="A63" s="12" t="s">
        <v>80</v>
      </c>
      <c r="B63" s="20" t="s">
        <v>81</v>
      </c>
      <c r="C63" s="14">
        <f>C64+C65+C66</f>
        <v>20000</v>
      </c>
      <c r="D63" s="61"/>
      <c r="E63" s="77">
        <f>E64+E65+E66</f>
        <v>11500</v>
      </c>
      <c r="F63" s="14">
        <f>F64+F65</f>
        <v>8500</v>
      </c>
    </row>
    <row r="64" spans="1:7" ht="18.75" customHeight="1" x14ac:dyDescent="0.3">
      <c r="A64" s="15" t="s">
        <v>2</v>
      </c>
      <c r="B64" s="16" t="s">
        <v>82</v>
      </c>
      <c r="C64" s="70">
        <v>10000</v>
      </c>
      <c r="D64" s="63"/>
      <c r="E64" s="79">
        <v>7500</v>
      </c>
      <c r="F64" s="70">
        <f>C64+D64-E64</f>
        <v>2500</v>
      </c>
    </row>
    <row r="65" spans="1:7" ht="26.25" customHeight="1" x14ac:dyDescent="0.3">
      <c r="A65" s="27" t="s">
        <v>4</v>
      </c>
      <c r="B65" s="16" t="s">
        <v>83</v>
      </c>
      <c r="C65" s="17">
        <v>10000</v>
      </c>
      <c r="D65" s="63"/>
      <c r="E65" s="79">
        <v>4000</v>
      </c>
      <c r="F65" s="17">
        <f>C65+D65-E65</f>
        <v>6000</v>
      </c>
    </row>
    <row r="66" spans="1:7" ht="18.75" customHeight="1" x14ac:dyDescent="0.3">
      <c r="A66" s="15" t="s">
        <v>84</v>
      </c>
      <c r="B66" s="16" t="s">
        <v>105</v>
      </c>
      <c r="C66" s="17">
        <v>0</v>
      </c>
      <c r="D66" s="63"/>
      <c r="E66" s="97">
        <v>0</v>
      </c>
      <c r="F66" s="17">
        <f>C66+D66-E66</f>
        <v>0</v>
      </c>
    </row>
    <row r="67" spans="1:7" ht="20.25" customHeight="1" x14ac:dyDescent="0.3">
      <c r="A67" s="12" t="s">
        <v>85</v>
      </c>
      <c r="B67" s="20" t="s">
        <v>86</v>
      </c>
      <c r="C67" s="14">
        <f>C68+C69+C70+C71+C72+C73</f>
        <v>26000</v>
      </c>
      <c r="D67" s="61">
        <f>D68+D69+D70+D71+D72+D73</f>
        <v>433.64</v>
      </c>
      <c r="E67" s="77">
        <f>E68+E69+E70+E71+E72+E73</f>
        <v>15000</v>
      </c>
      <c r="F67" s="14">
        <f>F68+F69+F70+F71+F72+F73</f>
        <v>11433.64</v>
      </c>
    </row>
    <row r="68" spans="1:7" ht="18.75" customHeight="1" x14ac:dyDescent="0.3">
      <c r="A68" s="15" t="s">
        <v>2</v>
      </c>
      <c r="B68" s="16" t="s">
        <v>112</v>
      </c>
      <c r="C68" s="17">
        <v>10000</v>
      </c>
      <c r="D68" s="63"/>
      <c r="E68" s="79">
        <v>10000</v>
      </c>
      <c r="F68" s="17">
        <f>C68+D68-E68</f>
        <v>0</v>
      </c>
    </row>
    <row r="69" spans="1:7" ht="18.75" customHeight="1" x14ac:dyDescent="0.3">
      <c r="A69" s="15" t="s">
        <v>4</v>
      </c>
      <c r="B69" s="16" t="s">
        <v>87</v>
      </c>
      <c r="C69" s="17">
        <v>0</v>
      </c>
      <c r="D69" s="63"/>
      <c r="E69" s="63"/>
      <c r="F69" s="17">
        <f t="shared" ref="F69:F73" si="5">C69+D69-E69</f>
        <v>0</v>
      </c>
    </row>
    <row r="70" spans="1:7" ht="16.5" customHeight="1" x14ac:dyDescent="0.3">
      <c r="A70" s="15" t="s">
        <v>6</v>
      </c>
      <c r="B70" s="16" t="s">
        <v>88</v>
      </c>
      <c r="C70" s="17">
        <v>0</v>
      </c>
      <c r="D70" s="63"/>
      <c r="E70" s="63"/>
      <c r="F70" s="17">
        <f t="shared" si="5"/>
        <v>0</v>
      </c>
    </row>
    <row r="71" spans="1:7" ht="18" customHeight="1" x14ac:dyDescent="0.3">
      <c r="A71" s="15" t="s">
        <v>12</v>
      </c>
      <c r="B71" s="16" t="s">
        <v>113</v>
      </c>
      <c r="C71" s="17">
        <v>6000</v>
      </c>
      <c r="D71" s="63">
        <v>433.64</v>
      </c>
      <c r="E71" s="63"/>
      <c r="F71" s="17">
        <f t="shared" si="5"/>
        <v>6433.64</v>
      </c>
    </row>
    <row r="72" spans="1:7" ht="19.5" customHeight="1" x14ac:dyDescent="0.3">
      <c r="A72" s="15" t="s">
        <v>18</v>
      </c>
      <c r="B72" s="16" t="s">
        <v>89</v>
      </c>
      <c r="C72" s="70">
        <v>10000</v>
      </c>
      <c r="D72" s="84"/>
      <c r="E72" s="86">
        <v>5000</v>
      </c>
      <c r="F72" s="70">
        <f t="shared" si="5"/>
        <v>5000</v>
      </c>
    </row>
    <row r="73" spans="1:7" ht="30.75" customHeight="1" x14ac:dyDescent="0.3">
      <c r="A73" s="27" t="s">
        <v>20</v>
      </c>
      <c r="B73" s="16" t="s">
        <v>90</v>
      </c>
      <c r="C73" s="17">
        <v>0</v>
      </c>
      <c r="D73" s="63"/>
      <c r="E73" s="63"/>
      <c r="F73" s="17">
        <f t="shared" si="5"/>
        <v>0</v>
      </c>
    </row>
    <row r="74" spans="1:7" ht="25.5" customHeight="1" x14ac:dyDescent="0.3">
      <c r="A74" s="12" t="s">
        <v>91</v>
      </c>
      <c r="B74" s="20" t="s">
        <v>92</v>
      </c>
      <c r="C74" s="14">
        <v>0</v>
      </c>
      <c r="D74" s="61"/>
      <c r="E74" s="61"/>
      <c r="F74" s="14">
        <f>F75</f>
        <v>0</v>
      </c>
    </row>
    <row r="75" spans="1:7" ht="34.5" customHeight="1" x14ac:dyDescent="0.3">
      <c r="A75" s="27" t="s">
        <v>2</v>
      </c>
      <c r="B75" s="16" t="s">
        <v>93</v>
      </c>
      <c r="C75" s="19">
        <v>0</v>
      </c>
      <c r="D75" s="63"/>
      <c r="E75" s="63"/>
      <c r="F75" s="19">
        <v>0</v>
      </c>
    </row>
    <row r="76" spans="1:7" ht="24.75" customHeight="1" x14ac:dyDescent="0.3">
      <c r="A76" s="28" t="s">
        <v>94</v>
      </c>
      <c r="B76" s="29" t="s">
        <v>95</v>
      </c>
      <c r="C76" s="14">
        <v>4000</v>
      </c>
      <c r="D76" s="61">
        <v>3000</v>
      </c>
      <c r="E76" s="61">
        <v>0</v>
      </c>
      <c r="F76" s="14">
        <f>C76+D76-E76</f>
        <v>7000</v>
      </c>
    </row>
    <row r="77" spans="1:7" ht="21.75" customHeight="1" x14ac:dyDescent="0.3">
      <c r="A77" s="30" t="s">
        <v>2</v>
      </c>
      <c r="B77" s="11" t="s">
        <v>96</v>
      </c>
      <c r="C77" s="36">
        <v>4000</v>
      </c>
      <c r="D77" s="75">
        <v>0</v>
      </c>
      <c r="E77" s="75">
        <v>0</v>
      </c>
      <c r="F77" s="36">
        <f>C77+D77-E77</f>
        <v>4000</v>
      </c>
    </row>
    <row r="78" spans="1:7" ht="21" customHeight="1" x14ac:dyDescent="0.3">
      <c r="A78" s="12" t="s">
        <v>97</v>
      </c>
      <c r="B78" s="20" t="s">
        <v>120</v>
      </c>
      <c r="C78" s="14">
        <v>0</v>
      </c>
      <c r="D78" s="61"/>
      <c r="E78" s="101">
        <v>0</v>
      </c>
      <c r="F78" s="14">
        <f>C78+D78-E78</f>
        <v>0</v>
      </c>
    </row>
    <row r="79" spans="1:7" ht="18.75" customHeight="1" x14ac:dyDescent="0.3">
      <c r="A79" s="28" t="s">
        <v>98</v>
      </c>
      <c r="B79" s="20" t="s">
        <v>99</v>
      </c>
      <c r="C79" s="14">
        <v>0</v>
      </c>
      <c r="D79" s="61"/>
      <c r="E79" s="61">
        <v>0</v>
      </c>
      <c r="F79" s="14">
        <v>0</v>
      </c>
    </row>
    <row r="80" spans="1:7" ht="20.25" customHeight="1" x14ac:dyDescent="0.3">
      <c r="A80" s="28"/>
      <c r="B80" s="20" t="s">
        <v>100</v>
      </c>
      <c r="C80" s="14">
        <f>C79+C78+C76+C74+C67+C63+C58+C47+C24</f>
        <v>1424534.1099999999</v>
      </c>
      <c r="D80" s="77">
        <f>D79+D78+D76+D74+D67+D63+D58+D47+D24</f>
        <v>100997.33</v>
      </c>
      <c r="E80" s="77">
        <f>E79+E78+E76+E74+E67+E63+E58+E47+E24</f>
        <v>884095.3</v>
      </c>
      <c r="F80" s="14">
        <f>C80+D80-E80</f>
        <v>641436.1399999999</v>
      </c>
      <c r="G80" s="69"/>
    </row>
    <row r="81" spans="1:7" ht="15.75" customHeight="1" x14ac:dyDescent="0.3">
      <c r="A81" s="58"/>
      <c r="B81" s="41" t="s">
        <v>101</v>
      </c>
      <c r="C81" s="42">
        <f>C80+C20</f>
        <v>1924534.1099999999</v>
      </c>
      <c r="D81" s="85">
        <f>D80+D20</f>
        <v>115997.33</v>
      </c>
      <c r="E81" s="85">
        <f>E80+E20</f>
        <v>884095.3</v>
      </c>
      <c r="F81" s="42">
        <f>C81+D81-E81</f>
        <v>1156436.1399999999</v>
      </c>
      <c r="G81" s="69"/>
    </row>
    <row r="82" spans="1:7" ht="33" customHeight="1" x14ac:dyDescent="0.3">
      <c r="A82" s="30"/>
      <c r="B82" s="31" t="s">
        <v>102</v>
      </c>
      <c r="C82" s="17"/>
      <c r="F82" s="17">
        <f>F17-F81</f>
        <v>83128.370000000345</v>
      </c>
    </row>
    <row r="83" spans="1:7" x14ac:dyDescent="0.3">
      <c r="C83" s="67"/>
      <c r="D83" s="68"/>
      <c r="E83" s="68"/>
      <c r="F83" s="67"/>
    </row>
    <row r="84" spans="1:7" x14ac:dyDescent="0.3">
      <c r="C84" s="67"/>
      <c r="D84" s="68"/>
      <c r="E84" s="68"/>
      <c r="F84" s="67"/>
    </row>
    <row r="85" spans="1:7" x14ac:dyDescent="0.3">
      <c r="C85" s="67"/>
      <c r="D85" s="68"/>
      <c r="E85" s="68"/>
      <c r="F85" s="67"/>
    </row>
    <row r="86" spans="1:7" x14ac:dyDescent="0.3">
      <c r="C86" s="67"/>
      <c r="D86" s="68"/>
      <c r="E86" s="68"/>
      <c r="F86" s="67"/>
    </row>
    <row r="87" spans="1:7" x14ac:dyDescent="0.3">
      <c r="C87" s="67"/>
      <c r="D87" s="68"/>
      <c r="E87" s="68"/>
      <c r="F87" s="67"/>
    </row>
    <row r="88" spans="1:7" x14ac:dyDescent="0.3">
      <c r="C88" s="67"/>
      <c r="D88" s="68"/>
      <c r="E88" s="68"/>
      <c r="F88" s="67"/>
    </row>
    <row r="89" spans="1:7" x14ac:dyDescent="0.3">
      <c r="C89" s="65"/>
      <c r="D89" s="66"/>
      <c r="E89" s="66"/>
      <c r="F89" s="65"/>
    </row>
  </sheetData>
  <mergeCells count="1">
    <mergeCell ref="A1:F1"/>
  </mergeCells>
  <pageMargins left="0.7" right="0.7" top="0.75" bottom="0.75" header="0.3" footer="0.3"/>
  <pageSetup paperSize="9" scale="62" orientation="portrait" r:id="rId1"/>
  <ignoredErrors>
    <ignoredError sqref="F43 F5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Marina Sekulić</cp:lastModifiedBy>
  <cp:lastPrinted>2020-09-07T06:01:05Z</cp:lastPrinted>
  <dcterms:created xsi:type="dcterms:W3CDTF">2017-10-24T11:44:40Z</dcterms:created>
  <dcterms:modified xsi:type="dcterms:W3CDTF">2020-12-08T12:13:04Z</dcterms:modified>
</cp:coreProperties>
</file>